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! Innovative Apartment Group\IAG - Design Force Marketing\"/>
    </mc:Choice>
  </mc:AlternateContent>
  <xr:revisionPtr revIDLastSave="0" documentId="8_{1581FFD1-B363-4139-B339-841734A2466F}" xr6:coauthVersionLast="47" xr6:coauthVersionMax="47" xr10:uidLastSave="{00000000-0000-0000-0000-000000000000}"/>
  <bookViews>
    <workbookView xWindow="20370" yWindow="-120" windowWidth="20640" windowHeight="11160" firstSheet="2" activeTab="14" xr2:uid="{00000000-000D-0000-FFFF-FFFF00000000}"/>
  </bookViews>
  <sheets>
    <sheet name="Yearly Budget" sheetId="17" r:id="rId1"/>
    <sheet name="Yearly Budget Example" sheetId="16" r:id="rId2"/>
    <sheet name="Example Month" sheetId="14" r:id="rId3"/>
    <sheet name="JANUARY" sheetId="2" r:id="rId4"/>
    <sheet name="FEBRUARY" sheetId="3" r:id="rId5"/>
    <sheet name="MARCH" sheetId="4" r:id="rId6"/>
    <sheet name="APRIL" sheetId="5" r:id="rId7"/>
    <sheet name="MAY" sheetId="6" r:id="rId8"/>
    <sheet name="JUNE" sheetId="7" r:id="rId9"/>
    <sheet name="JULY" sheetId="8" r:id="rId10"/>
    <sheet name="AUGUST" sheetId="9" r:id="rId11"/>
    <sheet name="SEPTEMBER" sheetId="10" r:id="rId12"/>
    <sheet name="OCTOBER" sheetId="11" r:id="rId13"/>
    <sheet name="NOVEMBER" sheetId="12" r:id="rId14"/>
    <sheet name="DECEMBER" sheetId="13" r:id="rId15"/>
  </sheets>
  <definedNames>
    <definedName name="CalendarYear">JANUARY!$C$4</definedName>
    <definedName name="DaysAndWeeks">{0,1,2,3,4,5,6} + {0;1;2;3;4;5}*7</definedName>
    <definedName name="_xlnm.Print_Area" localSheetId="3">JANUARY!$A$6:$H$35</definedName>
    <definedName name="WeekStart">JANUARY!$E$4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3" l="1"/>
  <c r="B4" i="12"/>
  <c r="B4" i="11"/>
  <c r="B4" i="10"/>
  <c r="B4" i="9"/>
  <c r="B4" i="8"/>
  <c r="B4" i="7"/>
  <c r="B4" i="6"/>
  <c r="B4" i="4"/>
  <c r="B4" i="3"/>
  <c r="L28" i="17"/>
  <c r="O24" i="17"/>
  <c r="L28" i="16"/>
  <c r="O24" i="16"/>
  <c r="M24" i="16"/>
  <c r="C24" i="16"/>
  <c r="N24" i="17"/>
  <c r="M24" i="17"/>
  <c r="L24" i="17"/>
  <c r="K24" i="17"/>
  <c r="J24" i="17"/>
  <c r="I24" i="17"/>
  <c r="H24" i="17"/>
  <c r="G24" i="17"/>
  <c r="F24" i="17"/>
  <c r="E24" i="17"/>
  <c r="D24" i="17"/>
  <c r="C24" i="17"/>
  <c r="D24" i="16"/>
  <c r="E24" i="16"/>
  <c r="F24" i="16"/>
  <c r="G24" i="16"/>
  <c r="H24" i="16"/>
  <c r="I24" i="16"/>
  <c r="J24" i="16"/>
  <c r="K24" i="16"/>
  <c r="L24" i="16"/>
  <c r="N24" i="16"/>
  <c r="O10" i="16" l="1"/>
  <c r="O10" i="17"/>
  <c r="B5" i="4" l="1" a="1"/>
  <c r="H5" i="4" s="1"/>
  <c r="H4" i="4" s="1"/>
  <c r="O22" i="17"/>
  <c r="O22" i="16"/>
  <c r="O19" i="17"/>
  <c r="O16" i="17"/>
  <c r="O13" i="17"/>
  <c r="O7" i="17"/>
  <c r="O4" i="17"/>
  <c r="O19" i="16"/>
  <c r="O16" i="16"/>
  <c r="O13" i="16"/>
  <c r="O7" i="16"/>
  <c r="O4" i="16"/>
  <c r="B5" i="5" a="1"/>
  <c r="E5" i="5" s="1"/>
  <c r="E4" i="5" s="1"/>
  <c r="B5" i="6" a="1"/>
  <c r="E5" i="6" s="1"/>
  <c r="E4" i="6" s="1"/>
  <c r="B4" i="5"/>
  <c r="D5" i="4"/>
  <c r="D4" i="4" s="1"/>
  <c r="B9" i="2"/>
  <c r="B10" i="5" a="1"/>
  <c r="G10" i="5" s="1"/>
  <c r="B15" i="5" a="1"/>
  <c r="G15" i="5" s="1"/>
  <c r="B20" i="5" a="1"/>
  <c r="G20" i="5" s="1"/>
  <c r="B25" i="5" a="1"/>
  <c r="G25" i="5" s="1"/>
  <c r="B30" i="13" a="1"/>
  <c r="B30" i="13" s="1"/>
  <c r="B25" i="13" a="1"/>
  <c r="E25" i="13" s="1"/>
  <c r="B20" i="13" a="1"/>
  <c r="C20" i="13" s="1"/>
  <c r="B15" i="13" a="1"/>
  <c r="E15" i="13" s="1"/>
  <c r="B10" i="13" a="1"/>
  <c r="C10" i="13" s="1"/>
  <c r="B25" i="12" a="1"/>
  <c r="E25" i="12" s="1"/>
  <c r="B20" i="12" a="1"/>
  <c r="E20" i="12" s="1"/>
  <c r="B15" i="12" a="1"/>
  <c r="C15" i="12" s="1"/>
  <c r="B10" i="12" a="1"/>
  <c r="C10" i="12" s="1"/>
  <c r="B5" i="12" a="1"/>
  <c r="C5" i="12" s="1"/>
  <c r="C4" i="12" s="1"/>
  <c r="B20" i="11" a="1"/>
  <c r="C20" i="11" s="1"/>
  <c r="B15" i="11" a="1"/>
  <c r="C15" i="11" s="1"/>
  <c r="B10" i="11" a="1"/>
  <c r="C10" i="11" s="1"/>
  <c r="B5" i="11" a="1"/>
  <c r="C5" i="11" s="1"/>
  <c r="C4" i="11" s="1"/>
  <c r="D5" i="11"/>
  <c r="D4" i="11" s="1"/>
  <c r="B1" i="11"/>
  <c r="B30" i="10" a="1"/>
  <c r="B25" i="10" a="1"/>
  <c r="G25" i="10" s="1"/>
  <c r="B20" i="10" a="1"/>
  <c r="B15" i="10" a="1"/>
  <c r="G15" i="10" s="1"/>
  <c r="B10" i="10" a="1"/>
  <c r="B5" i="10" a="1"/>
  <c r="G5" i="10"/>
  <c r="G4" i="10" s="1"/>
  <c r="B1" i="10"/>
  <c r="B25" i="9" a="1"/>
  <c r="C25" i="9" s="1"/>
  <c r="B25" i="9"/>
  <c r="G25" i="9"/>
  <c r="H25" i="9"/>
  <c r="B20" i="9" a="1"/>
  <c r="C20" i="9" s="1"/>
  <c r="E20" i="9"/>
  <c r="B15" i="9" a="1"/>
  <c r="C15" i="9" s="1"/>
  <c r="B15" i="9"/>
  <c r="G15" i="9"/>
  <c r="B10" i="9" a="1"/>
  <c r="C10" i="9" s="1"/>
  <c r="B10" i="9"/>
  <c r="F10" i="9"/>
  <c r="G10" i="9"/>
  <c r="H10" i="9"/>
  <c r="B5" i="9" a="1"/>
  <c r="C5" i="9" s="1"/>
  <c r="C4" i="9" s="1"/>
  <c r="B5" i="9"/>
  <c r="B1" i="9"/>
  <c r="B25" i="8" a="1"/>
  <c r="B20" i="8" a="1"/>
  <c r="D20" i="8" s="1"/>
  <c r="C20" i="8"/>
  <c r="B15" i="8" a="1"/>
  <c r="G15" i="8" s="1"/>
  <c r="B10" i="8" a="1"/>
  <c r="C10" i="8" s="1"/>
  <c r="B5" i="8" a="1"/>
  <c r="B1" i="8"/>
  <c r="B25" i="7" a="1"/>
  <c r="E25" i="7" s="1"/>
  <c r="B20" i="7" a="1"/>
  <c r="B15" i="7" a="1"/>
  <c r="B10" i="7" a="1"/>
  <c r="E10" i="7" s="1"/>
  <c r="B5" i="7" a="1"/>
  <c r="B1" i="7"/>
  <c r="B25" i="6" a="1"/>
  <c r="H25" i="6" s="1"/>
  <c r="B20" i="6" a="1"/>
  <c r="H20" i="6" s="1"/>
  <c r="C20" i="6"/>
  <c r="B15" i="6" a="1"/>
  <c r="H15" i="6" s="1"/>
  <c r="E15" i="6"/>
  <c r="B10" i="6" a="1"/>
  <c r="H10" i="6" s="1"/>
  <c r="C10" i="6"/>
  <c r="D10" i="6"/>
  <c r="E10" i="6"/>
  <c r="F10" i="6"/>
  <c r="G10" i="6"/>
  <c r="B1" i="6"/>
  <c r="B6" i="2"/>
  <c r="B15" i="2" a="1"/>
  <c r="D15" i="2" s="1"/>
  <c r="H15" i="2"/>
  <c r="B20" i="2" a="1"/>
  <c r="F20" i="2" s="1"/>
  <c r="B26" i="2" a="1"/>
  <c r="D26" i="2" s="1"/>
  <c r="B31" i="2" a="1"/>
  <c r="E31" i="2" s="1"/>
  <c r="B25" i="4" a="1"/>
  <c r="C25" i="4" s="1"/>
  <c r="B20" i="4" a="1"/>
  <c r="C20" i="4" s="1"/>
  <c r="G20" i="4"/>
  <c r="B15" i="4" a="1"/>
  <c r="E15" i="4" s="1"/>
  <c r="H15" i="4"/>
  <c r="B10" i="4" a="1"/>
  <c r="C10" i="4" s="1"/>
  <c r="E10" i="4"/>
  <c r="G10" i="4"/>
  <c r="B5" i="4"/>
  <c r="B1" i="4"/>
  <c r="B25" i="3" a="1"/>
  <c r="B25" i="3" s="1"/>
  <c r="C25" i="3"/>
  <c r="B20" i="3" a="1"/>
  <c r="B20" i="3" s="1"/>
  <c r="G20" i="3"/>
  <c r="B15" i="3" a="1"/>
  <c r="B15" i="3" s="1"/>
  <c r="B10" i="3" a="1"/>
  <c r="B10" i="3" s="1"/>
  <c r="B1" i="3"/>
  <c r="F15" i="9" l="1"/>
  <c r="B20" i="9"/>
  <c r="E15" i="11"/>
  <c r="C20" i="12"/>
  <c r="D15" i="6"/>
  <c r="G10" i="3"/>
  <c r="H20" i="4"/>
  <c r="E20" i="2"/>
  <c r="C15" i="6"/>
  <c r="G25" i="6"/>
  <c r="E15" i="9"/>
  <c r="D15" i="11"/>
  <c r="G20" i="6"/>
  <c r="E25" i="6"/>
  <c r="F20" i="6"/>
  <c r="D25" i="6"/>
  <c r="H20" i="9"/>
  <c r="F25" i="9"/>
  <c r="D10" i="4"/>
  <c r="H31" i="2"/>
  <c r="G15" i="6"/>
  <c r="E20" i="6"/>
  <c r="C25" i="6"/>
  <c r="G20" i="9"/>
  <c r="E25" i="9"/>
  <c r="H10" i="11"/>
  <c r="F25" i="6"/>
  <c r="F31" i="2"/>
  <c r="F15" i="6"/>
  <c r="D20" i="6"/>
  <c r="B25" i="6"/>
  <c r="H5" i="9"/>
  <c r="H4" i="9" s="1"/>
  <c r="H15" i="9"/>
  <c r="F20" i="9"/>
  <c r="D25" i="9"/>
  <c r="F10" i="11"/>
  <c r="E15" i="12"/>
  <c r="B20" i="11"/>
  <c r="C25" i="12"/>
  <c r="C15" i="13"/>
  <c r="C25" i="13"/>
  <c r="F25" i="5"/>
  <c r="F15" i="5"/>
  <c r="D5" i="5"/>
  <c r="D4" i="5" s="1"/>
  <c r="E20" i="4"/>
  <c r="B31" i="2"/>
  <c r="H20" i="2"/>
  <c r="B10" i="6"/>
  <c r="B15" i="6"/>
  <c r="B20" i="6"/>
  <c r="H20" i="8"/>
  <c r="F5" i="9"/>
  <c r="F4" i="9" s="1"/>
  <c r="E10" i="9"/>
  <c r="H5" i="11"/>
  <c r="H4" i="11" s="1"/>
  <c r="E10" i="11"/>
  <c r="B15" i="11"/>
  <c r="B1" i="12"/>
  <c r="G10" i="13"/>
  <c r="G20" i="13"/>
  <c r="G30" i="13"/>
  <c r="B20" i="5"/>
  <c r="B10" i="5"/>
  <c r="F5" i="4"/>
  <c r="F4" i="4" s="1"/>
  <c r="G20" i="8"/>
  <c r="E5" i="9"/>
  <c r="E4" i="9" s="1"/>
  <c r="D10" i="9"/>
  <c r="D15" i="9"/>
  <c r="D20" i="9"/>
  <c r="F5" i="11"/>
  <c r="F4" i="11" s="1"/>
  <c r="D10" i="11"/>
  <c r="E5" i="12"/>
  <c r="E4" i="12" s="1"/>
  <c r="E10" i="13"/>
  <c r="E20" i="13"/>
  <c r="E30" i="13"/>
  <c r="D20" i="5"/>
  <c r="D10" i="5"/>
  <c r="F25" i="3"/>
  <c r="D20" i="4"/>
  <c r="D31" i="2"/>
  <c r="B20" i="2"/>
  <c r="F15" i="3"/>
  <c r="E25" i="3"/>
  <c r="D20" i="2"/>
  <c r="H10" i="8"/>
  <c r="D5" i="9"/>
  <c r="D4" i="9" s="1"/>
  <c r="E5" i="11"/>
  <c r="E4" i="11" s="1"/>
  <c r="B10" i="11"/>
  <c r="H20" i="11"/>
  <c r="C30" i="13"/>
  <c r="F20" i="5"/>
  <c r="F10" i="5"/>
  <c r="F26" i="2"/>
  <c r="E15" i="3"/>
  <c r="G10" i="8"/>
  <c r="F20" i="11"/>
  <c r="C15" i="3"/>
  <c r="C15" i="4"/>
  <c r="H25" i="4"/>
  <c r="D10" i="8"/>
  <c r="B5" i="11"/>
  <c r="H15" i="11"/>
  <c r="E20" i="11"/>
  <c r="E10" i="12"/>
  <c r="G15" i="13"/>
  <c r="G25" i="13"/>
  <c r="B25" i="5"/>
  <c r="B15" i="5"/>
  <c r="F5" i="6"/>
  <c r="F4" i="6" s="1"/>
  <c r="H26" i="2"/>
  <c r="F15" i="11"/>
  <c r="D20" i="11"/>
  <c r="D25" i="5"/>
  <c r="D15" i="5"/>
  <c r="B5" i="7"/>
  <c r="F5" i="7"/>
  <c r="F4" i="7" s="1"/>
  <c r="C5" i="7"/>
  <c r="C4" i="7" s="1"/>
  <c r="G5" i="7"/>
  <c r="G4" i="7" s="1"/>
  <c r="B15" i="7"/>
  <c r="F15" i="7"/>
  <c r="C15" i="7"/>
  <c r="G15" i="7"/>
  <c r="B20" i="7"/>
  <c r="F20" i="7"/>
  <c r="C20" i="7"/>
  <c r="G20" i="7"/>
  <c r="B5" i="8"/>
  <c r="C5" i="8"/>
  <c r="C4" i="8" s="1"/>
  <c r="G5" i="8"/>
  <c r="G4" i="8" s="1"/>
  <c r="D5" i="8"/>
  <c r="D4" i="8" s="1"/>
  <c r="H5" i="8"/>
  <c r="H4" i="8" s="1"/>
  <c r="B25" i="8"/>
  <c r="F25" i="8"/>
  <c r="C25" i="8"/>
  <c r="H25" i="8"/>
  <c r="D25" i="8"/>
  <c r="B20" i="10"/>
  <c r="F20" i="10"/>
  <c r="D20" i="10"/>
  <c r="H20" i="10"/>
  <c r="C20" i="10"/>
  <c r="E20" i="10"/>
  <c r="D10" i="3"/>
  <c r="H10" i="3"/>
  <c r="D20" i="3"/>
  <c r="H20" i="3"/>
  <c r="G15" i="4"/>
  <c r="B25" i="4"/>
  <c r="F25" i="4"/>
  <c r="B26" i="2"/>
  <c r="H5" i="7"/>
  <c r="H4" i="7" s="1"/>
  <c r="E10" i="3"/>
  <c r="G15" i="3"/>
  <c r="E20" i="3"/>
  <c r="G25" i="3"/>
  <c r="H10" i="4"/>
  <c r="E25" i="4"/>
  <c r="E5" i="7"/>
  <c r="E4" i="7" s="1"/>
  <c r="E15" i="7"/>
  <c r="E20" i="7"/>
  <c r="F5" i="8"/>
  <c r="F4" i="8" s="1"/>
  <c r="G25" i="8"/>
  <c r="B5" i="10"/>
  <c r="F5" i="10"/>
  <c r="F4" i="10" s="1"/>
  <c r="D5" i="10"/>
  <c r="D4" i="10" s="1"/>
  <c r="H5" i="10"/>
  <c r="H4" i="10" s="1"/>
  <c r="C5" i="10"/>
  <c r="C4" i="10" s="1"/>
  <c r="E5" i="10"/>
  <c r="E4" i="10" s="1"/>
  <c r="B15" i="10"/>
  <c r="F15" i="10"/>
  <c r="D15" i="10"/>
  <c r="H15" i="10"/>
  <c r="C15" i="10"/>
  <c r="E15" i="10"/>
  <c r="B25" i="10"/>
  <c r="F25" i="10"/>
  <c r="D25" i="10"/>
  <c r="H25" i="10"/>
  <c r="C25" i="10"/>
  <c r="E25" i="10"/>
  <c r="G15" i="2"/>
  <c r="C15" i="2"/>
  <c r="F15" i="2"/>
  <c r="B10" i="7"/>
  <c r="F10" i="7"/>
  <c r="C10" i="7"/>
  <c r="G10" i="7"/>
  <c r="B25" i="7"/>
  <c r="F25" i="7"/>
  <c r="C25" i="7"/>
  <c r="G25" i="7"/>
  <c r="B15" i="8"/>
  <c r="F15" i="8"/>
  <c r="C15" i="8"/>
  <c r="H15" i="8"/>
  <c r="D15" i="8"/>
  <c r="B10" i="10"/>
  <c r="F10" i="10"/>
  <c r="D10" i="10"/>
  <c r="H10" i="10"/>
  <c r="C10" i="10"/>
  <c r="E10" i="10"/>
  <c r="B30" i="10"/>
  <c r="F30" i="10"/>
  <c r="D30" i="10"/>
  <c r="H30" i="10"/>
  <c r="C30" i="10"/>
  <c r="E30" i="10"/>
  <c r="F10" i="3"/>
  <c r="F20" i="3"/>
  <c r="B15" i="4"/>
  <c r="F15" i="4"/>
  <c r="G25" i="4"/>
  <c r="G26" i="2"/>
  <c r="C26" i="2"/>
  <c r="B15" i="2"/>
  <c r="H10" i="7"/>
  <c r="H15" i="7"/>
  <c r="H20" i="7"/>
  <c r="H25" i="7"/>
  <c r="C10" i="3"/>
  <c r="D15" i="3"/>
  <c r="H15" i="3"/>
  <c r="C20" i="3"/>
  <c r="D25" i="3"/>
  <c r="H25" i="3"/>
  <c r="B10" i="4"/>
  <c r="F10" i="4"/>
  <c r="D15" i="4"/>
  <c r="B20" i="4"/>
  <c r="F20" i="4"/>
  <c r="D25" i="4"/>
  <c r="G31" i="2"/>
  <c r="C31" i="2"/>
  <c r="E26" i="2"/>
  <c r="G20" i="2"/>
  <c r="C20" i="2"/>
  <c r="E15" i="2"/>
  <c r="D5" i="7"/>
  <c r="D4" i="7" s="1"/>
  <c r="D10" i="7"/>
  <c r="D15" i="7"/>
  <c r="D20" i="7"/>
  <c r="D25" i="7"/>
  <c r="E5" i="8"/>
  <c r="E4" i="8" s="1"/>
  <c r="E15" i="8"/>
  <c r="E25" i="8"/>
  <c r="G10" i="10"/>
  <c r="G20" i="10"/>
  <c r="G30" i="10"/>
  <c r="B10" i="8"/>
  <c r="F10" i="8"/>
  <c r="B20" i="8"/>
  <c r="F20" i="8"/>
  <c r="D5" i="12"/>
  <c r="D4" i="12" s="1"/>
  <c r="H5" i="12"/>
  <c r="H4" i="12" s="1"/>
  <c r="B5" i="12"/>
  <c r="F5" i="12"/>
  <c r="F4" i="12" s="1"/>
  <c r="D10" i="12"/>
  <c r="H10" i="12"/>
  <c r="B10" i="12"/>
  <c r="F10" i="12"/>
  <c r="D15" i="12"/>
  <c r="H15" i="12"/>
  <c r="B15" i="12"/>
  <c r="F15" i="12"/>
  <c r="D20" i="12"/>
  <c r="H20" i="12"/>
  <c r="B20" i="12"/>
  <c r="F20" i="12"/>
  <c r="D25" i="12"/>
  <c r="H25" i="12"/>
  <c r="B25" i="12"/>
  <c r="F25" i="12"/>
  <c r="E10" i="8"/>
  <c r="E20" i="8"/>
  <c r="G5" i="12"/>
  <c r="G4" i="12" s="1"/>
  <c r="G10" i="12"/>
  <c r="G15" i="12"/>
  <c r="G20" i="12"/>
  <c r="G25" i="12"/>
  <c r="B10" i="13"/>
  <c r="F10" i="13"/>
  <c r="D10" i="13"/>
  <c r="H10" i="13"/>
  <c r="B15" i="13"/>
  <c r="F15" i="13"/>
  <c r="D15" i="13"/>
  <c r="H15" i="13"/>
  <c r="B20" i="13"/>
  <c r="F20" i="13"/>
  <c r="D20" i="13"/>
  <c r="H20" i="13"/>
  <c r="B25" i="13"/>
  <c r="F25" i="13"/>
  <c r="D25" i="13"/>
  <c r="H25" i="13"/>
  <c r="G5" i="4"/>
  <c r="G4" i="4" s="1"/>
  <c r="E5" i="4"/>
  <c r="E4" i="4" s="1"/>
  <c r="C5" i="4"/>
  <c r="C4" i="4" s="1"/>
  <c r="H5" i="6"/>
  <c r="H4" i="6" s="1"/>
  <c r="D5" i="6"/>
  <c r="D4" i="6" s="1"/>
  <c r="B5" i="5"/>
  <c r="F5" i="5"/>
  <c r="F4" i="5" s="1"/>
  <c r="G5" i="9"/>
  <c r="G4" i="9" s="1"/>
  <c r="B25" i="11" a="1"/>
  <c r="H30" i="13"/>
  <c r="D30" i="13"/>
  <c r="H25" i="5"/>
  <c r="E25" i="5"/>
  <c r="H20" i="5"/>
  <c r="E20" i="5"/>
  <c r="H15" i="5"/>
  <c r="E15" i="5"/>
  <c r="H10" i="5"/>
  <c r="E10" i="5"/>
  <c r="B1" i="5"/>
  <c r="B5" i="3" a="1"/>
  <c r="G5" i="6"/>
  <c r="G4" i="6" s="1"/>
  <c r="C5" i="6"/>
  <c r="C4" i="6" s="1"/>
  <c r="C5" i="5"/>
  <c r="C4" i="5" s="1"/>
  <c r="G5" i="5"/>
  <c r="G4" i="5" s="1"/>
  <c r="B5" i="13" a="1"/>
  <c r="B6" i="14" a="1"/>
  <c r="B11" i="14" a="1"/>
  <c r="B16" i="14" a="1"/>
  <c r="B21" i="14" a="1"/>
  <c r="B26" i="14" a="1"/>
  <c r="B31" i="14" a="1"/>
  <c r="G5" i="11"/>
  <c r="G4" i="11" s="1"/>
  <c r="G10" i="11"/>
  <c r="G15" i="11"/>
  <c r="G20" i="11"/>
  <c r="B1" i="13"/>
  <c r="F30" i="13"/>
  <c r="C25" i="5"/>
  <c r="C20" i="5"/>
  <c r="C15" i="5"/>
  <c r="C10" i="5"/>
  <c r="B10" i="2" a="1"/>
  <c r="B5" i="6"/>
  <c r="H5" i="5"/>
  <c r="H4" i="5" s="1"/>
  <c r="D16" i="14" l="1"/>
  <c r="H16" i="14"/>
  <c r="E16" i="14"/>
  <c r="B16" i="14"/>
  <c r="F16" i="14"/>
  <c r="C16" i="14"/>
  <c r="G16" i="14"/>
  <c r="D5" i="13"/>
  <c r="D4" i="13" s="1"/>
  <c r="H5" i="13"/>
  <c r="H4" i="13" s="1"/>
  <c r="E5" i="13"/>
  <c r="E4" i="13" s="1"/>
  <c r="F5" i="13"/>
  <c r="F4" i="13" s="1"/>
  <c r="C5" i="13"/>
  <c r="C4" i="13" s="1"/>
  <c r="G5" i="13"/>
  <c r="G4" i="13" s="1"/>
  <c r="B5" i="13"/>
  <c r="D31" i="14"/>
  <c r="H31" i="14"/>
  <c r="E31" i="14"/>
  <c r="B31" i="14"/>
  <c r="F31" i="14"/>
  <c r="C31" i="14"/>
  <c r="G31" i="14"/>
  <c r="D11" i="14"/>
  <c r="H11" i="14"/>
  <c r="E11" i="14"/>
  <c r="B11" i="14"/>
  <c r="F11" i="14"/>
  <c r="C11" i="14"/>
  <c r="G11" i="14"/>
  <c r="H5" i="3"/>
  <c r="H4" i="3" s="1"/>
  <c r="F5" i="3"/>
  <c r="F4" i="3" s="1"/>
  <c r="D5" i="3"/>
  <c r="D4" i="3" s="1"/>
  <c r="G5" i="3"/>
  <c r="G4" i="3" s="1"/>
  <c r="E5" i="3"/>
  <c r="E4" i="3" s="1"/>
  <c r="C5" i="3"/>
  <c r="C4" i="3" s="1"/>
  <c r="B5" i="3"/>
  <c r="C25" i="11"/>
  <c r="G25" i="11"/>
  <c r="E25" i="11"/>
  <c r="F25" i="11"/>
  <c r="H25" i="11"/>
  <c r="B25" i="11"/>
  <c r="D25" i="11"/>
  <c r="G10" i="2"/>
  <c r="G9" i="2" s="1"/>
  <c r="E10" i="2"/>
  <c r="E9" i="2" s="1"/>
  <c r="C10" i="2"/>
  <c r="C9" i="2" s="1"/>
  <c r="H10" i="2"/>
  <c r="H9" i="2" s="1"/>
  <c r="F10" i="2"/>
  <c r="F9" i="2" s="1"/>
  <c r="D10" i="2"/>
  <c r="D9" i="2" s="1"/>
  <c r="B10" i="2"/>
  <c r="D26" i="14"/>
  <c r="H26" i="14"/>
  <c r="E26" i="14"/>
  <c r="B26" i="14"/>
  <c r="F26" i="14"/>
  <c r="C26" i="14"/>
  <c r="G26" i="14"/>
  <c r="D6" i="14"/>
  <c r="H6" i="14"/>
  <c r="E6" i="14"/>
  <c r="B6" i="14"/>
  <c r="F6" i="14"/>
  <c r="C6" i="14"/>
  <c r="G6" i="14"/>
  <c r="D21" i="14"/>
  <c r="H21" i="14"/>
  <c r="E21" i="14"/>
  <c r="B21" i="14"/>
  <c r="F21" i="14"/>
  <c r="C21" i="14"/>
  <c r="G21" i="14"/>
</calcChain>
</file>

<file path=xl/sharedStrings.xml><?xml version="1.0" encoding="utf-8"?>
<sst xmlns="http://schemas.openxmlformats.org/spreadsheetml/2006/main" count="338" uniqueCount="116">
  <si>
    <t>MAY</t>
  </si>
  <si>
    <t>FEBRUARY</t>
  </si>
  <si>
    <t>JANUARY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</si>
  <si>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</si>
  <si>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</si>
  <si>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</si>
  <si>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</si>
  <si>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</si>
  <si>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</si>
  <si>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</si>
  <si>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</si>
  <si>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</si>
  <si>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Enter year:</t>
  </si>
  <si>
    <t>Week start:</t>
  </si>
  <si>
    <t>M</t>
  </si>
  <si>
    <t>PLAN KEY</t>
  </si>
  <si>
    <t>Search Engine Ads</t>
  </si>
  <si>
    <t>Sponsorship &amp; Events</t>
  </si>
  <si>
    <t>Direct Mail</t>
  </si>
  <si>
    <t>Video</t>
  </si>
  <si>
    <t>T</t>
  </si>
  <si>
    <t>W</t>
  </si>
  <si>
    <t>F</t>
  </si>
  <si>
    <t>S</t>
  </si>
  <si>
    <t>Twitter Campaign Live</t>
  </si>
  <si>
    <t>Facebook Campaign Live</t>
  </si>
  <si>
    <t>Adjust Facebook Campaign</t>
  </si>
  <si>
    <t>Adjust Twitter Campaign</t>
  </si>
  <si>
    <t>Local Festival Sponsor</t>
  </si>
  <si>
    <t>Local Cable Video Airs</t>
  </si>
  <si>
    <t>New Adwords Campaign</t>
  </si>
  <si>
    <t>Adjust Adwords Campaign</t>
  </si>
  <si>
    <t>Send Direct Mail</t>
  </si>
  <si>
    <t>Mail Offer Redeamable</t>
  </si>
  <si>
    <t>Concert Sponsor</t>
  </si>
  <si>
    <t>Th</t>
  </si>
  <si>
    <t>Chef's Birthday! 🎉</t>
  </si>
  <si>
    <t>Sunday Brunch 🥂</t>
  </si>
  <si>
    <t>50% Off Kids Menu 👶</t>
  </si>
  <si>
    <t>[Example Month]</t>
  </si>
  <si>
    <t>FEBRUARY →</t>
  </si>
  <si>
    <t>← EXAMPLE MONTH</t>
  </si>
  <si>
    <t>← JANUARY</t>
  </si>
  <si>
    <t>← FEBRUARY</t>
  </si>
  <si>
    <t>← MARCH</t>
  </si>
  <si>
    <t>← APRIL</t>
  </si>
  <si>
    <t>← MAY</t>
  </si>
  <si>
    <t>← JUNE</t>
  </si>
  <si>
    <t>← JULY</t>
  </si>
  <si>
    <t>← AUGUST</t>
  </si>
  <si>
    <t>← SEPTEMBER</t>
  </si>
  <si>
    <t>← OCTOBER</t>
  </si>
  <si>
    <t>← NOVEMBER</t>
  </si>
  <si>
    <t>MARCH →</t>
  </si>
  <si>
    <t>APRIL →</t>
  </si>
  <si>
    <t>MAY →</t>
  </si>
  <si>
    <t>JUNE →</t>
  </si>
  <si>
    <t>JULY →</t>
  </si>
  <si>
    <t>AUGUST →</t>
  </si>
  <si>
    <t>SEPTEMBER →</t>
  </si>
  <si>
    <t>OCTOBER →</t>
  </si>
  <si>
    <t>NOVEMBER →</t>
  </si>
  <si>
    <t>DECEMBER →</t>
  </si>
  <si>
    <t>JANUARY →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</si>
  <si>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</si>
  <si>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</si>
  <si>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</si>
  <si>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</si>
  <si>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</si>
  <si>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</si>
  <si>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</si>
  <si>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</si>
  <si>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</si>
  <si>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</si>
  <si>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</si>
  <si>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</si>
  <si>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Category</t>
  </si>
  <si>
    <t>Social Media</t>
  </si>
  <si>
    <t>Budget</t>
  </si>
  <si>
    <t>Notes</t>
  </si>
  <si>
    <t>Football Team Sponsorship</t>
  </si>
  <si>
    <t>Holiday Season Donation</t>
  </si>
  <si>
    <t>Quarterly Test - Facebook</t>
  </si>
  <si>
    <t>Summer Adwords Test</t>
  </si>
  <si>
    <t>Continue if Successful</t>
  </si>
  <si>
    <t>University Menu Drop-Off</t>
  </si>
  <si>
    <t>Semi-Annual Menu Mailer</t>
  </si>
  <si>
    <t>University Menu Drop Off</t>
  </si>
  <si>
    <t>Video Shoot</t>
  </si>
  <si>
    <t>Editing</t>
  </si>
  <si>
    <t>Total Yearly Budget</t>
  </si>
  <si>
    <t>Semi-Annual Holiday Mailer</t>
  </si>
  <si>
    <t>Local 5K</t>
  </si>
  <si>
    <t>Graduation Brochure</t>
  </si>
  <si>
    <t>YouTube
Pre-Roll Test</t>
  </si>
  <si>
    <t>Go to Example Budget →</t>
  </si>
  <si>
    <t>Go to Example Calendar →</t>
  </si>
  <si>
    <t>Other</t>
  </si>
  <si>
    <t>Customer Appreciation</t>
  </si>
  <si>
    <t>Yelp Promoted Search</t>
  </si>
  <si>
    <t>Adjust Yelp Promotion</t>
  </si>
  <si>
    <t>Normal Ad Spend</t>
  </si>
  <si>
    <t>Start Here! First, enter the year you are planning for in cell C4. Then, start the calendar 
on either a Sunday or Monday by selecting S or M in the "Week Start" cell, E2. The
change will populate throughout the year.</t>
  </si>
  <si>
    <t>Here is an example month. Use this sample month as inspiration to build your own plan, or start from scratch with your own ideas!</t>
  </si>
  <si>
    <t>Monthly Total</t>
  </si>
  <si>
    <t>Email Marketing</t>
  </si>
  <si>
    <t>Anniversary Email</t>
  </si>
  <si>
    <t>Birthday Email</t>
  </si>
  <si>
    <t>Reengaement Email</t>
  </si>
  <si>
    <t>Superbowl Email</t>
  </si>
  <si>
    <t>Chamber of Commerce</t>
  </si>
  <si>
    <t>Newsletter</t>
  </si>
  <si>
    <t>Reengagement Email and Newsletter</t>
  </si>
  <si>
    <t>Summer Menu and Newsletter</t>
  </si>
  <si>
    <t>Super Bowl Email and Newsletter</t>
  </si>
  <si>
    <t>Holiday Promotion and Newsletter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</si>
</sst>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d"/>
    <numFmt numFmtId="165" formatCode="&quot;$&quot;#,##0.00"/>
  </numFmts>
  <fonts count="58">
    <font>
      <b/>
      <sz val="11"/>
      <color theme="1" tint="0.34998626667073579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34"/>
      <color theme="1"/>
      <name val="Trebuchet MS"/>
      <family val="2"/>
      <scheme val="major"/>
    </font>
    <font>
      <b/>
      <sz val="11"/>
      <color theme="2" tint="-0.749961851863155"/>
      <name val="Trebuchet MS"/>
      <family val="2"/>
      <scheme val="minor"/>
    </font>
    <font>
      <b/>
      <sz val="11"/>
      <color theme="1" tint="0.34998626667073579"/>
      <name val="Trebuchet MS"/>
      <family val="2"/>
      <scheme val="minor"/>
    </font>
    <font>
      <i/>
      <sz val="11"/>
      <color theme="1" tint="0.34998626667073579"/>
      <name val="Trebuchet MS"/>
      <family val="2"/>
      <scheme val="minor"/>
    </font>
    <font>
      <b/>
      <sz val="22"/>
      <color theme="1" tint="0.34998626667073579"/>
      <name val="Trebuchet MS"/>
      <family val="2"/>
      <scheme val="major"/>
    </font>
    <font>
      <b/>
      <u/>
      <sz val="11"/>
      <color theme="8" tint="-0.499984740745262"/>
      <name val="Trebuchet MS"/>
      <family val="2"/>
      <scheme val="minor"/>
    </font>
    <font>
      <b/>
      <sz val="22"/>
      <color rgb="FFFF4C00"/>
      <name val="Trebuchet MS"/>
      <family val="2"/>
      <scheme val="major"/>
    </font>
    <font>
      <b/>
      <sz val="11"/>
      <color theme="1" tint="0.34998626667073579"/>
      <name val="Calibri"/>
      <family val="2"/>
    </font>
    <font>
      <b/>
      <sz val="14"/>
      <color theme="0"/>
      <name val="Calibri"/>
      <family val="2"/>
    </font>
    <font>
      <b/>
      <sz val="12"/>
      <color rgb="FFD657B6"/>
      <name val="Calibri Light"/>
      <family val="2"/>
    </font>
    <font>
      <b/>
      <sz val="11"/>
      <color theme="0"/>
      <name val="Calibri"/>
      <family val="2"/>
    </font>
    <font>
      <b/>
      <sz val="11"/>
      <color rgb="FF595959"/>
      <name val="Trebuchet MS"/>
      <family val="2"/>
      <scheme val="minor"/>
    </font>
    <font>
      <b/>
      <sz val="11"/>
      <color rgb="FFFFFFFF"/>
      <name val="Calibri"/>
      <family val="2"/>
    </font>
    <font>
      <b/>
      <sz val="11"/>
      <color rgb="FFDDDDE4"/>
      <name val="Trebuchet MS"/>
      <family val="2"/>
      <scheme val="minor"/>
    </font>
    <font>
      <b/>
      <sz val="28"/>
      <color theme="1"/>
      <name val="Trebuchet MS (Headings)"/>
    </font>
    <font>
      <b/>
      <u/>
      <sz val="14"/>
      <color rgb="FFFF4C00"/>
      <name val="Trebuchet MS"/>
      <family val="2"/>
      <scheme val="minor"/>
    </font>
    <font>
      <sz val="11"/>
      <color rgb="FF4E5260"/>
      <name val="Calibri"/>
      <family val="2"/>
    </font>
    <font>
      <b/>
      <sz val="11"/>
      <color theme="1"/>
      <name val="Calibri"/>
      <family val="2"/>
    </font>
    <font>
      <sz val="11"/>
      <color theme="1" tint="0.34998626667073579"/>
      <name val="Calibri"/>
      <family val="2"/>
    </font>
    <font>
      <b/>
      <sz val="13"/>
      <color theme="0"/>
      <name val="Calibri"/>
      <family val="2"/>
    </font>
    <font>
      <sz val="13"/>
      <color theme="0"/>
      <name val="Calibri"/>
      <family val="2"/>
    </font>
    <font>
      <b/>
      <sz val="16"/>
      <color rgb="FF252A35"/>
      <name val="Calibri"/>
      <family val="2"/>
    </font>
    <font>
      <b/>
      <sz val="13"/>
      <color rgb="FF252A35"/>
      <name val="Calibri"/>
      <family val="2"/>
    </font>
    <font>
      <b/>
      <sz val="12"/>
      <color rgb="FFFF4C00"/>
      <name val="Calibri"/>
      <family val="2"/>
    </font>
    <font>
      <b/>
      <sz val="12"/>
      <color theme="2" tint="-0.749961851863155"/>
      <name val="Calibri"/>
      <family val="2"/>
    </font>
    <font>
      <b/>
      <sz val="12"/>
      <color theme="1" tint="0.34998626667073579"/>
      <name val="Calibri"/>
      <family val="2"/>
    </font>
    <font>
      <i/>
      <sz val="14"/>
      <color theme="1" tint="0.34998626667073579"/>
      <name val="Calibri"/>
      <family val="2"/>
    </font>
    <font>
      <b/>
      <sz val="14"/>
      <color theme="2" tint="-0.749961851863155"/>
      <name val="Calibri"/>
      <family val="2"/>
    </font>
    <font>
      <sz val="14"/>
      <color theme="1" tint="0.34998626667073579"/>
      <name val="Calibri"/>
      <family val="2"/>
    </font>
    <font>
      <b/>
      <sz val="14"/>
      <color rgb="FFFF4C00"/>
      <name val="Calibri"/>
      <family val="2"/>
    </font>
    <font>
      <b/>
      <sz val="11"/>
      <color rgb="FF2583E3"/>
      <name val="Calibri"/>
      <family val="2"/>
    </font>
    <font>
      <b/>
      <sz val="12"/>
      <color rgb="FFFF4201"/>
      <name val="Calibri"/>
      <family val="2"/>
    </font>
    <font>
      <b/>
      <sz val="12"/>
      <color rgb="FFFF4201"/>
      <name val="Calibri Light"/>
      <family val="2"/>
    </font>
    <font>
      <b/>
      <sz val="11"/>
      <color rgb="FF013055"/>
      <name val="Trebuchet MS"/>
      <family val="2"/>
      <scheme val="minor"/>
    </font>
    <font>
      <b/>
      <sz val="12"/>
      <color rgb="FF323642"/>
      <name val="Calibri Light"/>
      <family val="2"/>
    </font>
    <font>
      <b/>
      <sz val="11"/>
      <color rgb="FFED8A3A"/>
      <name val="Calibri"/>
      <family val="2"/>
    </font>
    <font>
      <b/>
      <sz val="11"/>
      <color theme="6" tint="-0.249977111117893"/>
      <name val="Calibri"/>
      <family val="2"/>
    </font>
    <font>
      <b/>
      <sz val="11"/>
      <color rgb="FF4F6AC3"/>
      <name val="Calibri"/>
      <family val="2"/>
    </font>
    <font>
      <b/>
      <sz val="12"/>
      <color rgb="FF4F6AC3"/>
      <name val="Calibri"/>
      <family val="2"/>
    </font>
    <font>
      <b/>
      <sz val="12"/>
      <color rgb="FF71B414"/>
      <name val="Calibri"/>
      <family val="2"/>
    </font>
    <font>
      <b/>
      <sz val="12"/>
      <color rgb="FF252525"/>
      <name val="Calibri"/>
      <family val="2"/>
    </font>
    <font>
      <b/>
      <sz val="12"/>
      <color rgb="FFFFA400"/>
      <name val="Calibri"/>
      <family val="2"/>
    </font>
    <font>
      <b/>
      <sz val="12"/>
      <color rgb="FFEB5F4C"/>
      <name val="Calibri"/>
      <family val="2"/>
    </font>
    <font>
      <b/>
      <sz val="12"/>
      <color rgb="FF558EDD"/>
      <name val="Calibri"/>
      <family val="2"/>
    </font>
    <font>
      <b/>
      <sz val="12"/>
      <color rgb="FF71B314"/>
      <name val="Calibri"/>
      <family val="2"/>
    </font>
    <font>
      <b/>
      <sz val="11"/>
      <color rgb="FF71B314"/>
      <name val="Calibri"/>
      <family val="2"/>
    </font>
    <font>
      <b/>
      <sz val="12"/>
      <color rgb="FF474747"/>
      <name val="Calibri"/>
      <family val="2"/>
    </font>
    <font>
      <b/>
      <sz val="11"/>
      <color rgb="FF474747"/>
      <name val="Calibri"/>
      <family val="2"/>
    </font>
    <font>
      <b/>
      <sz val="12"/>
      <color rgb="FFFFA500"/>
      <name val="Calibri"/>
      <family val="2"/>
    </font>
    <font>
      <b/>
      <sz val="12"/>
      <color rgb="FFFFA500"/>
      <name val="Calibri Light"/>
      <family val="2"/>
    </font>
    <font>
      <b/>
      <sz val="12"/>
      <color rgb="FF4F6AC3"/>
      <name val="Calibri Light"/>
      <family val="2"/>
    </font>
    <font>
      <b/>
      <sz val="12"/>
      <color rgb="FF71B414"/>
      <name val="Calibri Light"/>
      <family val="2"/>
    </font>
    <font>
      <sz val="12"/>
      <color rgb="FF71B414"/>
      <name val="Calibri"/>
      <family val="2"/>
    </font>
    <font>
      <b/>
      <sz val="12"/>
      <color rgb="FF474747"/>
      <name val="Calibri Light"/>
      <family val="2"/>
    </font>
    <font>
      <b/>
      <sz val="12"/>
      <color rgb="FFEB5F4C"/>
      <name val="Calibri Light"/>
      <family val="2"/>
    </font>
    <font>
      <sz val="12"/>
      <color rgb="FF558EDD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FF4C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8F9FC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DDACB"/>
        <bgColor indexed="64"/>
      </patternFill>
    </fill>
    <fill>
      <patternFill patternType="solid">
        <fgColor rgb="FFFDD5C4"/>
        <bgColor indexed="64"/>
      </patternFill>
    </fill>
    <fill>
      <patternFill patternType="solid">
        <fgColor rgb="FFFCDACC"/>
        <bgColor indexed="64"/>
      </patternFill>
    </fill>
    <fill>
      <patternFill patternType="solid">
        <fgColor rgb="FF323642"/>
        <bgColor indexed="64"/>
      </patternFill>
    </fill>
    <fill>
      <patternFill patternType="solid">
        <fgColor rgb="FFE5F6BC"/>
        <bgColor indexed="64"/>
      </patternFill>
    </fill>
    <fill>
      <patternFill patternType="solid">
        <fgColor rgb="FF4F6AC3"/>
        <bgColor indexed="64"/>
      </patternFill>
    </fill>
    <fill>
      <patternFill patternType="solid">
        <fgColor rgb="FF4F6AC3"/>
      </patternFill>
    </fill>
    <fill>
      <patternFill patternType="solid">
        <fgColor rgb="FF71B414"/>
        <bgColor indexed="64"/>
      </patternFill>
    </fill>
    <fill>
      <patternFill patternType="solid">
        <fgColor rgb="FFDFF3C1"/>
        <bgColor indexed="64"/>
      </patternFill>
    </fill>
    <fill>
      <patternFill patternType="solid">
        <fgColor rgb="FFD7E9F9"/>
        <bgColor indexed="64"/>
      </patternFill>
    </fill>
    <fill>
      <patternFill patternType="solid">
        <fgColor rgb="FF252525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A400"/>
        <bgColor indexed="64"/>
      </patternFill>
    </fill>
    <fill>
      <patternFill patternType="solid">
        <fgColor rgb="FFFDF3C8"/>
        <bgColor indexed="64"/>
      </patternFill>
    </fill>
    <fill>
      <patternFill patternType="solid">
        <fgColor rgb="FFEB5F4C"/>
        <bgColor indexed="64"/>
      </patternFill>
    </fill>
    <fill>
      <patternFill patternType="solid">
        <fgColor rgb="FFFFDCE0"/>
        <bgColor indexed="64"/>
      </patternFill>
    </fill>
    <fill>
      <patternFill patternType="solid">
        <fgColor rgb="FF558EDD"/>
        <bgColor indexed="64"/>
      </patternFill>
    </fill>
    <fill>
      <patternFill patternType="solid">
        <fgColor rgb="FF474747"/>
        <bgColor indexed="64"/>
      </patternFill>
    </fill>
    <fill>
      <patternFill patternType="solid">
        <fgColor rgb="FF71B314"/>
        <bgColor indexed="64"/>
      </patternFill>
    </fill>
    <fill>
      <patternFill patternType="solid">
        <fgColor rgb="FFFFA500"/>
        <bgColor indexed="64"/>
      </patternFill>
    </fill>
    <fill>
      <patternFill patternType="solid">
        <fgColor rgb="FFFEF3C8"/>
        <bgColor indexed="64"/>
      </patternFill>
    </fill>
  </fills>
  <borders count="140">
    <border>
      <left/>
      <right/>
      <top/>
      <bottom/>
      <diagonal/>
    </border>
    <border>
      <left style="thick">
        <color rgb="FF252A35"/>
      </left>
      <right style="thick">
        <color rgb="FF252A35"/>
      </right>
      <top/>
      <bottom/>
      <diagonal/>
    </border>
    <border>
      <left/>
      <right/>
      <top style="thick">
        <color auto="1"/>
      </top>
      <bottom/>
      <diagonal/>
    </border>
    <border>
      <left style="thick">
        <color rgb="FF252A35"/>
      </left>
      <right/>
      <top/>
      <bottom/>
      <diagonal/>
    </border>
    <border>
      <left style="thick">
        <color rgb="FFFF4C00"/>
      </left>
      <right/>
      <top style="thick">
        <color rgb="FFFF4C00"/>
      </top>
      <bottom style="thick">
        <color rgb="FF252A35"/>
      </bottom>
      <diagonal/>
    </border>
    <border>
      <left/>
      <right/>
      <top style="thick">
        <color rgb="FFFF4C00"/>
      </top>
      <bottom style="thick">
        <color rgb="FF252A35"/>
      </bottom>
      <diagonal/>
    </border>
    <border>
      <left/>
      <right style="thick">
        <color rgb="FFFF4C00"/>
      </right>
      <top style="thick">
        <color rgb="FFFF4C00"/>
      </top>
      <bottom style="thick">
        <color rgb="FF252A35"/>
      </bottom>
      <diagonal/>
    </border>
    <border>
      <left style="thick">
        <color rgb="FF252A35"/>
      </left>
      <right style="thick">
        <color rgb="FF252A35"/>
      </right>
      <top style="thick">
        <color rgb="FF252A35"/>
      </top>
      <bottom/>
      <diagonal/>
    </border>
    <border>
      <left style="thick">
        <color rgb="FF252A35"/>
      </left>
      <right style="thick">
        <color rgb="FF252A35"/>
      </right>
      <top/>
      <bottom style="hair">
        <color rgb="FF252A35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rgb="FF252A35"/>
      </left>
      <right style="thick">
        <color rgb="FF252A35"/>
      </right>
      <top style="hair">
        <color rgb="FF252A35"/>
      </top>
      <bottom/>
      <diagonal/>
    </border>
    <border>
      <left style="thick">
        <color auto="1"/>
      </left>
      <right style="thick">
        <color auto="1"/>
      </right>
      <top style="hair">
        <color auto="1"/>
      </top>
      <bottom/>
      <diagonal/>
    </border>
    <border>
      <left style="thick">
        <color rgb="FF252A35"/>
      </left>
      <right style="thick">
        <color rgb="FF252A35"/>
      </right>
      <top style="hair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/>
      <right/>
      <top style="thick">
        <color rgb="FFFF4C00"/>
      </top>
      <bottom/>
      <diagonal/>
    </border>
    <border>
      <left style="thick">
        <color rgb="FFFF4C00"/>
      </left>
      <right/>
      <top style="thick">
        <color rgb="FFFF4C00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/>
      <right style="thick">
        <color rgb="FFFF4C00"/>
      </right>
      <top style="thick">
        <color rgb="FFFF4C00"/>
      </top>
      <bottom/>
      <diagonal/>
    </border>
    <border>
      <left/>
      <right/>
      <top style="hair">
        <color auto="1"/>
      </top>
      <bottom style="thick">
        <color rgb="FF252A35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medium">
        <color auto="1"/>
      </left>
      <right style="thick">
        <color auto="1"/>
      </right>
      <top style="hair">
        <color auto="1"/>
      </top>
      <bottom/>
      <diagonal/>
    </border>
    <border>
      <left style="medium">
        <color auto="1"/>
      </left>
      <right style="thick">
        <color auto="1"/>
      </right>
      <top/>
      <bottom style="hair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rgb="FF252A35"/>
      </left>
      <right style="medium">
        <color rgb="FF252A35"/>
      </right>
      <top style="thick">
        <color rgb="FF252A35"/>
      </top>
      <bottom/>
      <diagonal/>
    </border>
    <border>
      <left style="thick">
        <color rgb="FF252A35"/>
      </left>
      <right style="medium">
        <color rgb="FF252A35"/>
      </right>
      <top/>
      <bottom/>
      <diagonal/>
    </border>
    <border>
      <left style="thick">
        <color rgb="FF252A35"/>
      </left>
      <right style="medium">
        <color rgb="FF252A35"/>
      </right>
      <top style="hair">
        <color auto="1"/>
      </top>
      <bottom/>
      <diagonal/>
    </border>
    <border>
      <left style="thick">
        <color rgb="FF252A35"/>
      </left>
      <right style="medium">
        <color rgb="FF252A35"/>
      </right>
      <top/>
      <bottom style="hair">
        <color auto="1"/>
      </bottom>
      <diagonal/>
    </border>
    <border>
      <left style="thick">
        <color rgb="FF252A35"/>
      </left>
      <right style="medium">
        <color rgb="FF252A35"/>
      </right>
      <top/>
      <bottom style="thick">
        <color auto="1"/>
      </bottom>
      <diagonal/>
    </border>
    <border>
      <left style="dotted">
        <color rgb="FFFF4C00"/>
      </left>
      <right/>
      <top style="dotted">
        <color rgb="FFFF4C00"/>
      </top>
      <bottom style="dotted">
        <color rgb="FFFF4C00"/>
      </bottom>
      <diagonal/>
    </border>
    <border>
      <left/>
      <right style="dotted">
        <color rgb="FFFF4C00"/>
      </right>
      <top style="dotted">
        <color rgb="FFFF4C00"/>
      </top>
      <bottom style="dotted">
        <color rgb="FFFF4C00"/>
      </bottom>
      <diagonal/>
    </border>
    <border>
      <left/>
      <right/>
      <top style="dotted">
        <color rgb="FFFF4C00"/>
      </top>
      <bottom style="dotted">
        <color rgb="FFFF4C00"/>
      </bottom>
      <diagonal/>
    </border>
    <border>
      <left/>
      <right style="dotted">
        <color rgb="FFC9CAD3"/>
      </right>
      <top/>
      <bottom/>
      <diagonal/>
    </border>
    <border>
      <left style="dotted">
        <color rgb="FFC9CAD3"/>
      </left>
      <right/>
      <top/>
      <bottom/>
      <diagonal/>
    </border>
    <border>
      <left/>
      <right/>
      <top style="medium">
        <color rgb="FF2078DF"/>
      </top>
      <bottom style="medium">
        <color rgb="FF2078DF"/>
      </bottom>
      <diagonal/>
    </border>
    <border>
      <left/>
      <right/>
      <top style="medium">
        <color rgb="FFFF4201"/>
      </top>
      <bottom style="medium">
        <color rgb="FFFF4201"/>
      </bottom>
      <diagonal/>
    </border>
    <border>
      <left/>
      <right style="dotted">
        <color rgb="FFC9CAD3"/>
      </right>
      <top style="medium">
        <color rgb="FFFF4201"/>
      </top>
      <bottom style="medium">
        <color rgb="FFFF4201"/>
      </bottom>
      <diagonal/>
    </border>
    <border>
      <left style="dotted">
        <color rgb="FFC9CAD3"/>
      </left>
      <right/>
      <top style="medium">
        <color rgb="FFFF4201"/>
      </top>
      <bottom style="medium">
        <color rgb="FFFF4201"/>
      </bottom>
      <diagonal/>
    </border>
    <border>
      <left style="medium">
        <color rgb="FF252A35"/>
      </left>
      <right style="medium">
        <color auto="1"/>
      </right>
      <top/>
      <bottom/>
      <diagonal/>
    </border>
    <border>
      <left style="medium">
        <color rgb="FF252A35"/>
      </left>
      <right style="medium">
        <color rgb="FF252A35"/>
      </right>
      <top style="medium">
        <color rgb="FF252A35"/>
      </top>
      <bottom/>
      <diagonal/>
    </border>
    <border>
      <left style="medium">
        <color rgb="FF252A35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rgb="FF252A35"/>
      </left>
      <right style="medium">
        <color rgb="FF252A35"/>
      </right>
      <top/>
      <bottom/>
      <diagonal/>
    </border>
    <border>
      <left style="medium">
        <color auto="1"/>
      </left>
      <right/>
      <top/>
      <bottom/>
      <diagonal/>
    </border>
    <border>
      <left style="dotted">
        <color rgb="FFC9CAD3"/>
      </left>
      <right style="dotted">
        <color rgb="FFC9CAD3"/>
      </right>
      <top style="medium">
        <color rgb="FF71B414"/>
      </top>
      <bottom style="medium">
        <color rgb="FF71B414"/>
      </bottom>
      <diagonal/>
    </border>
    <border>
      <left/>
      <right style="dotted">
        <color rgb="FFC9CAD3"/>
      </right>
      <top style="medium">
        <color rgb="FF71B414"/>
      </top>
      <bottom style="medium">
        <color rgb="FF71B414"/>
      </bottom>
      <diagonal/>
    </border>
    <border>
      <left style="medium">
        <color rgb="FF4F6AC3"/>
      </left>
      <right/>
      <top style="medium">
        <color rgb="FF4F6AC3"/>
      </top>
      <bottom style="medium">
        <color rgb="FF4F6AC3"/>
      </bottom>
      <diagonal/>
    </border>
    <border>
      <left/>
      <right/>
      <top style="medium">
        <color rgb="FF4F6AC3"/>
      </top>
      <bottom style="medium">
        <color rgb="FF4F6AC3"/>
      </bottom>
      <diagonal/>
    </border>
    <border>
      <left/>
      <right style="dotted">
        <color rgb="FFC9CAD3"/>
      </right>
      <top style="medium">
        <color rgb="FF4F6AC3"/>
      </top>
      <bottom style="medium">
        <color rgb="FF4F6AC3"/>
      </bottom>
      <diagonal/>
    </border>
    <border>
      <left style="dotted">
        <color rgb="FFC9CAD3"/>
      </left>
      <right/>
      <top style="medium">
        <color rgb="FF4F6AC3"/>
      </top>
      <bottom style="medium">
        <color rgb="FF4F6AC3"/>
      </bottom>
      <diagonal/>
    </border>
    <border>
      <left/>
      <right style="dotted">
        <color rgb="FFC9CAD3"/>
      </right>
      <top style="medium">
        <color rgb="FF252525"/>
      </top>
      <bottom style="medium">
        <color rgb="FF252525"/>
      </bottom>
      <diagonal/>
    </border>
    <border>
      <left style="medium">
        <color rgb="FF252525"/>
      </left>
      <right/>
      <top style="medium">
        <color rgb="FF252525"/>
      </top>
      <bottom style="medium">
        <color rgb="FF252525"/>
      </bottom>
      <diagonal/>
    </border>
    <border>
      <left/>
      <right/>
      <top style="medium">
        <color rgb="FF252525"/>
      </top>
      <bottom style="medium">
        <color rgb="FF252525"/>
      </bottom>
      <diagonal/>
    </border>
    <border>
      <left style="dotted">
        <color rgb="FFC9CAD3"/>
      </left>
      <right/>
      <top style="medium">
        <color rgb="FF252525"/>
      </top>
      <bottom style="medium">
        <color rgb="FF252525"/>
      </bottom>
      <diagonal/>
    </border>
    <border>
      <left/>
      <right style="medium">
        <color rgb="FF252525"/>
      </right>
      <top style="medium">
        <color rgb="FF252525"/>
      </top>
      <bottom style="medium">
        <color rgb="FF252525"/>
      </bottom>
      <diagonal/>
    </border>
    <border>
      <left/>
      <right/>
      <top style="medium">
        <color rgb="FFFFA400"/>
      </top>
      <bottom style="medium">
        <color rgb="FFFFA400"/>
      </bottom>
      <diagonal/>
    </border>
    <border>
      <left/>
      <right style="dotted">
        <color rgb="FFC9CAD3"/>
      </right>
      <top style="medium">
        <color rgb="FFFFA400"/>
      </top>
      <bottom style="medium">
        <color rgb="FFFFA400"/>
      </bottom>
      <diagonal/>
    </border>
    <border>
      <left style="dotted">
        <color rgb="FFC9CAD3"/>
      </left>
      <right/>
      <top style="medium">
        <color rgb="FFFFA400"/>
      </top>
      <bottom style="medium">
        <color rgb="FFFFA400"/>
      </bottom>
      <diagonal/>
    </border>
    <border>
      <left/>
      <right style="medium">
        <color rgb="FFFFA400"/>
      </right>
      <top style="medium">
        <color rgb="FFFFA400"/>
      </top>
      <bottom style="medium">
        <color rgb="FFFFA400"/>
      </bottom>
      <diagonal/>
    </border>
    <border>
      <left style="medium">
        <color rgb="FFFFA400"/>
      </left>
      <right/>
      <top style="medium">
        <color rgb="FFFFA400"/>
      </top>
      <bottom style="medium">
        <color rgb="FFFFA400"/>
      </bottom>
      <diagonal/>
    </border>
    <border>
      <left/>
      <right style="dotted">
        <color rgb="FFC9CAD3"/>
      </right>
      <top style="medium">
        <color rgb="FFEB5F4C"/>
      </top>
      <bottom style="medium">
        <color rgb="FFEB5F4C"/>
      </bottom>
      <diagonal/>
    </border>
    <border>
      <left/>
      <right/>
      <top style="medium">
        <color rgb="FFEB5F4C"/>
      </top>
      <bottom style="medium">
        <color rgb="FFEB5F4C"/>
      </bottom>
      <diagonal/>
    </border>
    <border>
      <left style="medium">
        <color rgb="FFEB5F4C"/>
      </left>
      <right/>
      <top style="medium">
        <color rgb="FFEB5F4C"/>
      </top>
      <bottom style="medium">
        <color rgb="FFEB5F4C"/>
      </bottom>
      <diagonal/>
    </border>
    <border>
      <left style="dotted">
        <color rgb="FFC9CAD3"/>
      </left>
      <right/>
      <top style="medium">
        <color rgb="FFEB5F4C"/>
      </top>
      <bottom style="medium">
        <color rgb="FFEB5F4C"/>
      </bottom>
      <diagonal/>
    </border>
    <border>
      <left/>
      <right style="medium">
        <color rgb="FFEB5F4C"/>
      </right>
      <top style="medium">
        <color rgb="FFEB5F4C"/>
      </top>
      <bottom style="medium">
        <color rgb="FFEB5F4C"/>
      </bottom>
      <diagonal/>
    </border>
    <border>
      <left/>
      <right style="dotted">
        <color rgb="FFC9CAD3"/>
      </right>
      <top style="medium">
        <color rgb="FF558EDD"/>
      </top>
      <bottom style="medium">
        <color rgb="FF558EDD"/>
      </bottom>
      <diagonal/>
    </border>
    <border>
      <left style="medium">
        <color rgb="FF558EDD"/>
      </left>
      <right/>
      <top style="medium">
        <color rgb="FF558EDD"/>
      </top>
      <bottom style="medium">
        <color rgb="FF558EDD"/>
      </bottom>
      <diagonal/>
    </border>
    <border>
      <left/>
      <right/>
      <top style="medium">
        <color rgb="FF558EDD"/>
      </top>
      <bottom style="medium">
        <color rgb="FF558EDD"/>
      </bottom>
      <diagonal/>
    </border>
    <border>
      <left style="dotted">
        <color rgb="FFC9CAD3"/>
      </left>
      <right/>
      <top style="medium">
        <color rgb="FF558EDD"/>
      </top>
      <bottom style="medium">
        <color rgb="FF558EDD"/>
      </bottom>
      <diagonal/>
    </border>
    <border>
      <left/>
      <right style="medium">
        <color rgb="FF558EDD"/>
      </right>
      <top style="medium">
        <color rgb="FF558EDD"/>
      </top>
      <bottom style="medium">
        <color rgb="FF558EDD"/>
      </bottom>
      <diagonal/>
    </border>
    <border>
      <left style="medium">
        <color rgb="FF474747"/>
      </left>
      <right/>
      <top style="medium">
        <color rgb="FF474747"/>
      </top>
      <bottom style="medium">
        <color rgb="FFFF4201"/>
      </bottom>
      <diagonal/>
    </border>
    <border>
      <left/>
      <right/>
      <top style="medium">
        <color rgb="FF474747"/>
      </top>
      <bottom style="medium">
        <color rgb="FFFF4201"/>
      </bottom>
      <diagonal/>
    </border>
    <border>
      <left/>
      <right style="dotted">
        <color rgb="FFC9CAD3"/>
      </right>
      <top style="medium">
        <color rgb="FF474747"/>
      </top>
      <bottom style="medium">
        <color rgb="FFFF4201"/>
      </bottom>
      <diagonal/>
    </border>
    <border>
      <left style="dotted">
        <color rgb="FFC9CAD3"/>
      </left>
      <right/>
      <top style="medium">
        <color rgb="FF474747"/>
      </top>
      <bottom style="medium">
        <color rgb="FFFF4201"/>
      </bottom>
      <diagonal/>
    </border>
    <border>
      <left/>
      <right style="medium">
        <color rgb="FF474747"/>
      </right>
      <top style="medium">
        <color rgb="FF474747"/>
      </top>
      <bottom style="medium">
        <color rgb="FFFF4201"/>
      </bottom>
      <diagonal/>
    </border>
    <border>
      <left/>
      <right style="medium">
        <color rgb="FF474747"/>
      </right>
      <top style="medium">
        <color rgb="FFFF4201"/>
      </top>
      <bottom style="medium">
        <color rgb="FFFF4201"/>
      </bottom>
      <diagonal/>
    </border>
    <border>
      <left/>
      <right style="medium">
        <color rgb="FF474747"/>
      </right>
      <top style="medium">
        <color rgb="FFFF4201"/>
      </top>
      <bottom/>
      <diagonal/>
    </border>
    <border>
      <left/>
      <right style="medium">
        <color rgb="FF474747"/>
      </right>
      <top/>
      <bottom style="medium">
        <color rgb="FF2078DF"/>
      </bottom>
      <diagonal/>
    </border>
    <border>
      <left style="medium">
        <color rgb="FF2078DF"/>
      </left>
      <right style="medium">
        <color rgb="FF474747"/>
      </right>
      <top style="medium">
        <color rgb="FF2078DF"/>
      </top>
      <bottom style="medium">
        <color rgb="FF2078DF"/>
      </bottom>
      <diagonal/>
    </border>
    <border>
      <left/>
      <right style="medium">
        <color rgb="FF474747"/>
      </right>
      <top style="medium">
        <color rgb="FF2078DF"/>
      </top>
      <bottom/>
      <diagonal/>
    </border>
    <border>
      <left/>
      <right style="medium">
        <color rgb="FF474747"/>
      </right>
      <top/>
      <bottom style="medium">
        <color rgb="FF71B414"/>
      </bottom>
      <diagonal/>
    </border>
    <border>
      <left style="dotted">
        <color rgb="FFC9CAD3"/>
      </left>
      <right style="medium">
        <color rgb="FF474747"/>
      </right>
      <top style="medium">
        <color rgb="FF71B414"/>
      </top>
      <bottom style="medium">
        <color rgb="FF71B414"/>
      </bottom>
      <diagonal/>
    </border>
    <border>
      <left/>
      <right style="medium">
        <color rgb="FF474747"/>
      </right>
      <top style="medium">
        <color rgb="FF71B414"/>
      </top>
      <bottom/>
      <diagonal/>
    </border>
    <border>
      <left/>
      <right style="medium">
        <color rgb="FF474747"/>
      </right>
      <top/>
      <bottom style="medium">
        <color rgb="FF252525"/>
      </bottom>
      <diagonal/>
    </border>
    <border>
      <left style="medium">
        <color rgb="FF252525"/>
      </left>
      <right style="medium">
        <color rgb="FF474747"/>
      </right>
      <top style="medium">
        <color rgb="FF252525"/>
      </top>
      <bottom style="medium">
        <color rgb="FF252525"/>
      </bottom>
      <diagonal/>
    </border>
    <border>
      <left/>
      <right style="medium">
        <color rgb="FF474747"/>
      </right>
      <top style="medium">
        <color rgb="FF252525"/>
      </top>
      <bottom/>
      <diagonal/>
    </border>
    <border>
      <left/>
      <right style="medium">
        <color rgb="FF474747"/>
      </right>
      <top/>
      <bottom style="medium">
        <color rgb="FFFFA400"/>
      </bottom>
      <diagonal/>
    </border>
    <border>
      <left style="medium">
        <color rgb="FFFFA400"/>
      </left>
      <right style="medium">
        <color rgb="FF474747"/>
      </right>
      <top style="medium">
        <color rgb="FFFFA400"/>
      </top>
      <bottom style="medium">
        <color rgb="FFFFA400"/>
      </bottom>
      <diagonal/>
    </border>
    <border>
      <left/>
      <right style="medium">
        <color rgb="FF474747"/>
      </right>
      <top style="medium">
        <color rgb="FFFFA400"/>
      </top>
      <bottom/>
      <diagonal/>
    </border>
    <border>
      <left/>
      <right style="medium">
        <color rgb="FF474747"/>
      </right>
      <top/>
      <bottom style="medium">
        <color rgb="FFEB5F4C"/>
      </bottom>
      <diagonal/>
    </border>
    <border>
      <left style="medium">
        <color rgb="FFEB5F4C"/>
      </left>
      <right style="medium">
        <color rgb="FF474747"/>
      </right>
      <top style="medium">
        <color rgb="FFEB5F4C"/>
      </top>
      <bottom style="medium">
        <color rgb="FFEB5F4C"/>
      </bottom>
      <diagonal/>
    </border>
    <border>
      <left/>
      <right style="medium">
        <color rgb="FF474747"/>
      </right>
      <top style="medium">
        <color rgb="FFEB5F4C"/>
      </top>
      <bottom/>
      <diagonal/>
    </border>
    <border>
      <left/>
      <right style="medium">
        <color rgb="FF474747"/>
      </right>
      <top/>
      <bottom style="medium">
        <color rgb="FF558EDD"/>
      </bottom>
      <diagonal/>
    </border>
    <border>
      <left style="medium">
        <color rgb="FF558EDD"/>
      </left>
      <right style="medium">
        <color rgb="FF474747"/>
      </right>
      <top style="medium">
        <color rgb="FF558EDD"/>
      </top>
      <bottom style="medium">
        <color rgb="FF558EDD"/>
      </bottom>
      <diagonal/>
    </border>
    <border>
      <left/>
      <right style="medium">
        <color rgb="FF474747"/>
      </right>
      <top style="medium">
        <color rgb="FF558EDD"/>
      </top>
      <bottom/>
      <diagonal/>
    </border>
    <border>
      <left/>
      <right style="medium">
        <color rgb="FF474747"/>
      </right>
      <top/>
      <bottom/>
      <diagonal/>
    </border>
    <border>
      <left/>
      <right/>
      <top style="hair">
        <color auto="1"/>
      </top>
      <bottom style="thick">
        <color rgb="FF252525"/>
      </bottom>
      <diagonal/>
    </border>
    <border>
      <left style="dotted">
        <color rgb="FFC9CAD3"/>
      </left>
      <right/>
      <top/>
      <bottom style="medium">
        <color rgb="FF474747"/>
      </bottom>
      <diagonal/>
    </border>
    <border>
      <left/>
      <right/>
      <top/>
      <bottom style="medium">
        <color rgb="FF474747"/>
      </bottom>
      <diagonal/>
    </border>
    <border>
      <left/>
      <right style="medium">
        <color rgb="FF474747"/>
      </right>
      <top/>
      <bottom style="medium">
        <color rgb="FF474747"/>
      </bottom>
      <diagonal/>
    </border>
    <border>
      <left/>
      <right style="dotted">
        <color rgb="FFC9CAD3"/>
      </right>
      <top/>
      <bottom style="medium">
        <color rgb="FF474747"/>
      </bottom>
      <diagonal/>
    </border>
    <border>
      <left style="medium">
        <color rgb="FF474747"/>
      </left>
      <right/>
      <top/>
      <bottom style="medium">
        <color rgb="FF474747"/>
      </bottom>
      <diagonal/>
    </border>
    <border>
      <left style="medium">
        <color rgb="FF474747"/>
      </left>
      <right/>
      <top style="medium">
        <color rgb="FFFF4201"/>
      </top>
      <bottom style="medium">
        <color rgb="FFFF4201"/>
      </bottom>
      <diagonal/>
    </border>
    <border>
      <left style="medium">
        <color rgb="FF474747"/>
      </left>
      <right/>
      <top/>
      <bottom/>
      <diagonal/>
    </border>
    <border>
      <left style="medium">
        <color rgb="FF474747"/>
      </left>
      <right/>
      <top style="medium">
        <color rgb="FF2078DF"/>
      </top>
      <bottom style="medium">
        <color rgb="FF2078DF"/>
      </bottom>
      <diagonal/>
    </border>
    <border>
      <left style="medium">
        <color rgb="FF474747"/>
      </left>
      <right/>
      <top style="medium">
        <color rgb="FF71B414"/>
      </top>
      <bottom style="medium">
        <color rgb="FF71B414"/>
      </bottom>
      <diagonal/>
    </border>
    <border>
      <left style="medium">
        <color rgb="FF474747"/>
      </left>
      <right style="medium">
        <color rgb="FF252525"/>
      </right>
      <top style="medium">
        <color rgb="FF252525"/>
      </top>
      <bottom style="medium">
        <color rgb="FF252525"/>
      </bottom>
      <diagonal/>
    </border>
    <border>
      <left style="medium">
        <color rgb="FF474747"/>
      </left>
      <right style="medium">
        <color rgb="FFFFA400"/>
      </right>
      <top style="medium">
        <color rgb="FFFFA400"/>
      </top>
      <bottom style="medium">
        <color rgb="FFFFA400"/>
      </bottom>
      <diagonal/>
    </border>
    <border>
      <left style="medium">
        <color rgb="FF474747"/>
      </left>
      <right style="medium">
        <color rgb="FFEB5F4C"/>
      </right>
      <top style="medium">
        <color rgb="FFEB5F4C"/>
      </top>
      <bottom style="medium">
        <color rgb="FFEB5F4C"/>
      </bottom>
      <diagonal/>
    </border>
    <border>
      <left style="medium">
        <color rgb="FF474747"/>
      </left>
      <right style="medium">
        <color rgb="FF558EDD"/>
      </right>
      <top style="medium">
        <color rgb="FF558EDD"/>
      </top>
      <bottom style="medium">
        <color rgb="FF558EDD"/>
      </bottom>
      <diagonal/>
    </border>
    <border>
      <left/>
      <right style="medium">
        <color rgb="FF474747"/>
      </right>
      <top style="medium">
        <color rgb="FF4F6AC3"/>
      </top>
      <bottom style="medium">
        <color rgb="FF4F6AC3"/>
      </bottom>
      <diagonal/>
    </border>
    <border>
      <left style="dotted">
        <color rgb="FFC9CAD3"/>
      </left>
      <right/>
      <top style="medium">
        <color rgb="FF71B314"/>
      </top>
      <bottom style="medium">
        <color rgb="FF71B314"/>
      </bottom>
      <diagonal/>
    </border>
    <border>
      <left/>
      <right/>
      <top style="medium">
        <color rgb="FF71B314"/>
      </top>
      <bottom style="medium">
        <color rgb="FF71B314"/>
      </bottom>
      <diagonal/>
    </border>
    <border>
      <left/>
      <right style="dotted">
        <color rgb="FFC9CAD3"/>
      </right>
      <top style="medium">
        <color rgb="FF71B314"/>
      </top>
      <bottom style="medium">
        <color rgb="FF71B314"/>
      </bottom>
      <diagonal/>
    </border>
    <border>
      <left/>
      <right style="medium">
        <color rgb="FF474747"/>
      </right>
      <top style="medium">
        <color rgb="FF71B314"/>
      </top>
      <bottom style="medium">
        <color rgb="FF71B314"/>
      </bottom>
      <diagonal/>
    </border>
    <border>
      <left style="medium">
        <color rgb="FF474747"/>
      </left>
      <right/>
      <top style="medium">
        <color rgb="FF71B314"/>
      </top>
      <bottom style="medium">
        <color rgb="FF71B314"/>
      </bottom>
      <diagonal/>
    </border>
    <border>
      <left/>
      <right/>
      <top style="medium">
        <color rgb="FF474747"/>
      </top>
      <bottom style="medium">
        <color rgb="FF474747"/>
      </bottom>
      <diagonal/>
    </border>
    <border>
      <left/>
      <right style="dotted">
        <color rgb="FFC9CAD3"/>
      </right>
      <top style="medium">
        <color rgb="FF474747"/>
      </top>
      <bottom style="medium">
        <color rgb="FF474747"/>
      </bottom>
      <diagonal/>
    </border>
    <border>
      <left style="dotted">
        <color rgb="FFC9CAD3"/>
      </left>
      <right/>
      <top style="medium">
        <color rgb="FF474747"/>
      </top>
      <bottom style="medium">
        <color rgb="FF474747"/>
      </bottom>
      <diagonal/>
    </border>
    <border>
      <left/>
      <right style="medium">
        <color rgb="FF474747"/>
      </right>
      <top style="medium">
        <color rgb="FF474747"/>
      </top>
      <bottom style="medium">
        <color rgb="FF474747"/>
      </bottom>
      <diagonal/>
    </border>
    <border>
      <left style="medium">
        <color rgb="FF474747"/>
      </left>
      <right/>
      <top style="medium">
        <color rgb="FF474747"/>
      </top>
      <bottom style="medium">
        <color rgb="FF474747"/>
      </bottom>
      <diagonal/>
    </border>
    <border>
      <left/>
      <right/>
      <top style="medium">
        <color rgb="FFFFA500"/>
      </top>
      <bottom style="medium">
        <color rgb="FFFFA500"/>
      </bottom>
      <diagonal/>
    </border>
    <border>
      <left/>
      <right style="dotted">
        <color rgb="FFC9CAD3"/>
      </right>
      <top style="medium">
        <color rgb="FFFFA500"/>
      </top>
      <bottom style="medium">
        <color rgb="FFFFA500"/>
      </bottom>
      <diagonal/>
    </border>
    <border>
      <left style="dotted">
        <color rgb="FFC9CAD3"/>
      </left>
      <right/>
      <top style="medium">
        <color rgb="FFFFA500"/>
      </top>
      <bottom style="medium">
        <color rgb="FFFFA500"/>
      </bottom>
      <diagonal/>
    </border>
    <border>
      <left style="medium">
        <color rgb="FF474747"/>
      </left>
      <right/>
      <top style="medium">
        <color rgb="FFFFA500"/>
      </top>
      <bottom style="medium">
        <color rgb="FFFFA500"/>
      </bottom>
      <diagonal/>
    </border>
    <border>
      <left/>
      <right style="medium">
        <color rgb="FF474747"/>
      </right>
      <top style="medium">
        <color rgb="FFFFA500"/>
      </top>
      <bottom style="medium">
        <color rgb="FFFFA500"/>
      </bottom>
      <diagonal/>
    </border>
    <border>
      <left/>
      <right style="medium">
        <color rgb="FF474747"/>
      </right>
      <top style="medium">
        <color rgb="FFEB5F4C"/>
      </top>
      <bottom style="medium">
        <color rgb="FFEB5F4C"/>
      </bottom>
      <diagonal/>
    </border>
    <border>
      <left style="medium">
        <color rgb="FF474747"/>
      </left>
      <right/>
      <top style="medium">
        <color rgb="FFEB5F4C"/>
      </top>
      <bottom style="medium">
        <color rgb="FFEB5F4C"/>
      </bottom>
      <diagonal/>
    </border>
    <border>
      <left style="medium">
        <color rgb="FF474747"/>
      </left>
      <right/>
      <top style="medium">
        <color rgb="FF558EDD"/>
      </top>
      <bottom style="medium">
        <color rgb="FF558EDD"/>
      </bottom>
      <diagonal/>
    </border>
    <border>
      <left/>
      <right style="medium">
        <color rgb="FF474747"/>
      </right>
      <top style="medium">
        <color rgb="FF558EDD"/>
      </top>
      <bottom style="medium">
        <color rgb="FF558EDD"/>
      </bottom>
      <diagonal/>
    </border>
    <border>
      <left/>
      <right style="dotted">
        <color rgb="FFC9CAD3"/>
      </right>
      <top style="medium">
        <color rgb="FF4E5260"/>
      </top>
      <bottom style="medium">
        <color rgb="FFFF4201"/>
      </bottom>
      <diagonal/>
    </border>
    <border>
      <left style="medium">
        <color rgb="FF474747"/>
      </left>
      <right/>
      <top style="medium">
        <color rgb="FF4F6AC3"/>
      </top>
      <bottom style="medium">
        <color rgb="FF4F6AC3"/>
      </bottom>
      <diagonal/>
    </border>
  </borders>
  <cellStyleXfs count="17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17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6" fillId="0" borderId="0" applyNumberFormat="0" applyFill="0" applyBorder="0" applyProtection="0">
      <alignment horizontal="left"/>
    </xf>
    <xf numFmtId="0" fontId="7" fillId="0" borderId="0" applyNumberFormat="0" applyFill="0" applyBorder="0" applyAlignment="0" applyProtection="0">
      <alignment horizontal="left" vertical="top" wrapText="1" indent="1"/>
    </xf>
    <xf numFmtId="0" fontId="5" fillId="0" borderId="0" applyNumberFormat="0" applyFill="0" applyBorder="0" applyAlignment="0" applyProtection="0"/>
    <xf numFmtId="0" fontId="4" fillId="0" borderId="0">
      <alignment horizontal="left" vertical="top"/>
    </xf>
    <xf numFmtId="0" fontId="4" fillId="0" borderId="1">
      <alignment horizontal="left" vertical="top" wrapText="1" indent="1"/>
    </xf>
    <xf numFmtId="0" fontId="4" fillId="0" borderId="1">
      <alignment horizontal="left" vertical="top" wrapText="1" indent="1"/>
    </xf>
    <xf numFmtId="164" fontId="1" fillId="0" borderId="1" applyFill="0" applyProtection="0">
      <alignment horizontal="left" indent="1"/>
    </xf>
    <xf numFmtId="0" fontId="8" fillId="0" borderId="0" applyNumberFormat="0" applyFill="0" applyBorder="0" applyProtection="0">
      <alignment horizontal="left"/>
    </xf>
    <xf numFmtId="44" fontId="4" fillId="0" borderId="0" applyFont="0" applyFill="0" applyBorder="0" applyAlignment="0" applyProtection="0"/>
    <xf numFmtId="0" fontId="39" fillId="12" borderId="42">
      <alignment horizontal="right" vertical="center" wrapText="1" indent="1"/>
    </xf>
  </cellStyleXfs>
  <cellXfs count="295">
    <xf numFmtId="0" fontId="0" fillId="0" borderId="0" xfId="0">
      <alignment horizontal="left" vertical="top" wrapText="1" indent="1"/>
    </xf>
    <xf numFmtId="0" fontId="3" fillId="0" borderId="0" xfId="3" applyAlignment="1">
      <alignment horizontal="left" vertical="top"/>
    </xf>
    <xf numFmtId="0" fontId="2" fillId="0" borderId="0" xfId="1" applyAlignment="1">
      <alignment horizontal="center" vertical="top"/>
    </xf>
    <xf numFmtId="0" fontId="17" fillId="0" borderId="0" xfId="5">
      <alignment horizontal="center" vertical="top"/>
    </xf>
    <xf numFmtId="164" fontId="2" fillId="0" borderId="0" xfId="1" applyNumberFormat="1">
      <alignment horizontal="left" vertical="top"/>
    </xf>
    <xf numFmtId="0" fontId="0" fillId="0" borderId="0" xfId="0">
      <alignment horizontal="left" vertical="top" wrapText="1" indent="1"/>
    </xf>
    <xf numFmtId="0" fontId="0" fillId="0" borderId="0" xfId="0">
      <alignment horizontal="left" vertical="top" wrapText="1" indent="1"/>
    </xf>
    <xf numFmtId="0" fontId="4" fillId="0" borderId="1" xfId="11">
      <alignment horizontal="left" vertical="top" wrapText="1" indent="1"/>
    </xf>
    <xf numFmtId="0" fontId="9" fillId="0" borderId="0" xfId="0" applyFont="1" applyAlignment="1">
      <alignment horizontal="left" vertical="center" wrapText="1" indent="1"/>
    </xf>
    <xf numFmtId="0" fontId="9" fillId="0" borderId="0" xfId="0" applyFont="1">
      <alignment horizontal="left" vertical="top" wrapText="1" indent="1"/>
    </xf>
    <xf numFmtId="164" fontId="1" fillId="0" borderId="1" xfId="4">
      <alignment horizontal="left" indent="1"/>
    </xf>
    <xf numFmtId="0" fontId="4" fillId="0" borderId="1" xfId="11">
      <alignment horizontal="left" vertical="top" wrapText="1" indent="1"/>
    </xf>
    <xf numFmtId="0" fontId="9" fillId="0" borderId="2" xfId="0" applyFont="1" applyBorder="1">
      <alignment horizontal="left" vertical="top" wrapText="1" indent="1"/>
    </xf>
    <xf numFmtId="0" fontId="4" fillId="0" borderId="1" xfId="12">
      <alignment horizontal="left" vertical="top" wrapText="1" indent="1"/>
    </xf>
    <xf numFmtId="164" fontId="1" fillId="0" borderId="1" xfId="13">
      <alignment horizontal="left" indent="1"/>
    </xf>
    <xf numFmtId="0" fontId="8" fillId="0" borderId="0" xfId="14">
      <alignment horizontal="left"/>
    </xf>
    <xf numFmtId="164" fontId="1" fillId="0" borderId="3" xfId="13" applyBorder="1">
      <alignment horizontal="left" indent="1"/>
    </xf>
    <xf numFmtId="0" fontId="8" fillId="0" borderId="0" xfId="14" applyFont="1">
      <alignment horizontal="left"/>
    </xf>
    <xf numFmtId="0" fontId="8" fillId="0" borderId="0" xfId="7" applyFont="1">
      <alignment horizontal="left"/>
    </xf>
    <xf numFmtId="0" fontId="12" fillId="2" borderId="4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/>
    </xf>
    <xf numFmtId="0" fontId="12" fillId="2" borderId="6" xfId="2" applyFont="1" applyFill="1" applyBorder="1" applyAlignment="1">
      <alignment horizontal="center" vertical="center"/>
    </xf>
    <xf numFmtId="0" fontId="13" fillId="0" borderId="0" xfId="0" applyFont="1">
      <alignment horizontal="left" vertical="top" wrapText="1" indent="1"/>
    </xf>
    <xf numFmtId="164" fontId="1" fillId="0" borderId="7" xfId="4" applyBorder="1">
      <alignment horizontal="left" indent="1"/>
    </xf>
    <xf numFmtId="164" fontId="1" fillId="0" borderId="1" xfId="4" applyBorder="1">
      <alignment horizontal="left" indent="1"/>
    </xf>
    <xf numFmtId="0" fontId="4" fillId="0" borderId="8" xfId="11" applyBorder="1">
      <alignment horizontal="left" vertical="top" wrapText="1" indent="1"/>
    </xf>
    <xf numFmtId="0" fontId="4" fillId="0" borderId="1" xfId="11" applyBorder="1">
      <alignment horizontal="left" vertical="top" wrapText="1" indent="1"/>
    </xf>
    <xf numFmtId="164" fontId="1" fillId="0" borderId="9" xfId="4" applyBorder="1">
      <alignment horizontal="left" indent="1"/>
    </xf>
    <xf numFmtId="0" fontId="4" fillId="0" borderId="10" xfId="11" applyBorder="1">
      <alignment horizontal="left" vertical="top" wrapText="1" indent="1"/>
    </xf>
    <xf numFmtId="164" fontId="1" fillId="0" borderId="11" xfId="4" applyBorder="1">
      <alignment horizontal="left" indent="1"/>
    </xf>
    <xf numFmtId="164" fontId="1" fillId="0" borderId="12" xfId="4" applyBorder="1">
      <alignment horizontal="left" indent="1"/>
    </xf>
    <xf numFmtId="164" fontId="1" fillId="0" borderId="12" xfId="13" applyBorder="1">
      <alignment horizontal="left" indent="1"/>
    </xf>
    <xf numFmtId="164" fontId="1" fillId="0" borderId="9" xfId="13" applyBorder="1">
      <alignment horizontal="left" indent="1"/>
    </xf>
    <xf numFmtId="164" fontId="1" fillId="0" borderId="10" xfId="13" applyBorder="1">
      <alignment horizontal="left" indent="1"/>
    </xf>
    <xf numFmtId="0" fontId="9" fillId="0" borderId="0" xfId="0" applyFont="1" applyBorder="1">
      <alignment horizontal="left" vertical="top" wrapText="1" indent="1"/>
    </xf>
    <xf numFmtId="164" fontId="1" fillId="0" borderId="13" xfId="4" applyBorder="1">
      <alignment horizontal="left" indent="1"/>
    </xf>
    <xf numFmtId="0" fontId="4" fillId="0" borderId="14" xfId="11" applyBorder="1">
      <alignment horizontal="left" vertical="top" wrapText="1" indent="1"/>
    </xf>
    <xf numFmtId="164" fontId="1" fillId="0" borderId="0" xfId="4" applyBorder="1">
      <alignment horizontal="left" indent="1"/>
    </xf>
    <xf numFmtId="164" fontId="15" fillId="0" borderId="1" xfId="13" applyFont="1">
      <alignment horizontal="left" indent="1"/>
    </xf>
    <xf numFmtId="0" fontId="12" fillId="2" borderId="16" xfId="2" applyFont="1" applyFill="1" applyBorder="1" applyAlignment="1">
      <alignment horizontal="center" vertical="center"/>
    </xf>
    <xf numFmtId="164" fontId="1" fillId="0" borderId="15" xfId="4" applyBorder="1">
      <alignment horizontal="left" indent="1"/>
    </xf>
    <xf numFmtId="0" fontId="12" fillId="2" borderId="17" xfId="2" applyFont="1" applyFill="1" applyBorder="1" applyAlignment="1">
      <alignment horizontal="center" vertical="center"/>
    </xf>
    <xf numFmtId="0" fontId="0" fillId="3" borderId="0" xfId="0" applyFill="1">
      <alignment horizontal="left" vertical="top" wrapText="1" indent="1"/>
    </xf>
    <xf numFmtId="0" fontId="17" fillId="3" borderId="0" xfId="5" applyFill="1">
      <alignment horizontal="center" vertical="top"/>
    </xf>
    <xf numFmtId="0" fontId="9" fillId="3" borderId="0" xfId="0" applyFont="1" applyFill="1" applyAlignment="1">
      <alignment horizontal="left" vertical="center" wrapText="1" indent="1"/>
    </xf>
    <xf numFmtId="164" fontId="2" fillId="3" borderId="0" xfId="1" applyNumberFormat="1" applyFill="1">
      <alignment horizontal="left" vertical="top"/>
    </xf>
    <xf numFmtId="0" fontId="2" fillId="3" borderId="0" xfId="1" applyFill="1" applyAlignment="1">
      <alignment horizontal="center" vertical="top"/>
    </xf>
    <xf numFmtId="0" fontId="9" fillId="3" borderId="0" xfId="0" applyFont="1" applyFill="1">
      <alignment horizontal="left" vertical="top" wrapText="1" indent="1"/>
    </xf>
    <xf numFmtId="0" fontId="9" fillId="3" borderId="2" xfId="0" applyFont="1" applyFill="1" applyBorder="1">
      <alignment horizontal="left" vertical="top" wrapText="1" indent="1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164" fontId="15" fillId="3" borderId="0" xfId="13" applyFont="1" applyFill="1" applyBorder="1">
      <alignment horizontal="left" indent="1"/>
    </xf>
    <xf numFmtId="164" fontId="1" fillId="3" borderId="0" xfId="13" applyFill="1" applyBorder="1">
      <alignment horizontal="left" indent="1"/>
    </xf>
    <xf numFmtId="164" fontId="1" fillId="3" borderId="18" xfId="13" applyFill="1" applyBorder="1">
      <alignment horizontal="left" indent="1"/>
    </xf>
    <xf numFmtId="164" fontId="1" fillId="3" borderId="19" xfId="13" applyFill="1" applyBorder="1">
      <alignment horizontal="left" indent="1"/>
    </xf>
    <xf numFmtId="0" fontId="11" fillId="3" borderId="0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/>
    </xf>
    <xf numFmtId="164" fontId="15" fillId="3" borderId="20" xfId="13" applyFont="1" applyFill="1" applyBorder="1">
      <alignment horizontal="left" indent="1"/>
    </xf>
    <xf numFmtId="164" fontId="1" fillId="3" borderId="21" xfId="13" applyFill="1" applyBorder="1">
      <alignment horizontal="left" indent="1"/>
    </xf>
    <xf numFmtId="164" fontId="1" fillId="3" borderId="22" xfId="13" applyFill="1" applyBorder="1">
      <alignment horizontal="left" indent="1"/>
    </xf>
    <xf numFmtId="164" fontId="1" fillId="3" borderId="23" xfId="13" applyFill="1" applyBorder="1">
      <alignment horizontal="left" indent="1"/>
    </xf>
    <xf numFmtId="164" fontId="15" fillId="3" borderId="21" xfId="13" applyFont="1" applyFill="1" applyBorder="1">
      <alignment horizontal="left" indent="1"/>
    </xf>
    <xf numFmtId="164" fontId="1" fillId="3" borderId="24" xfId="13" applyFill="1" applyBorder="1">
      <alignment horizontal="left" indent="1"/>
    </xf>
    <xf numFmtId="0" fontId="0" fillId="3" borderId="21" xfId="0" applyFill="1" applyBorder="1">
      <alignment horizontal="left" vertical="top" wrapText="1" indent="1"/>
    </xf>
    <xf numFmtId="0" fontId="14" fillId="2" borderId="25" xfId="0" applyFont="1" applyFill="1" applyBorder="1" applyAlignment="1">
      <alignment horizontal="center" vertical="center"/>
    </xf>
    <xf numFmtId="164" fontId="16" fillId="3" borderId="0" xfId="1" applyNumberFormat="1" applyFont="1" applyFill="1" applyAlignment="1">
      <alignment horizontal="left" vertical="center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right" vertical="center" wrapText="1" indent="1"/>
    </xf>
    <xf numFmtId="0" fontId="0" fillId="3" borderId="0" xfId="0" applyFill="1" applyAlignment="1">
      <alignment horizontal="left" vertical="top" wrapText="1" indent="1"/>
    </xf>
    <xf numFmtId="0" fontId="0" fillId="3" borderId="0" xfId="0" applyFill="1" applyAlignment="1">
      <alignment horizontal="left" vertical="center" wrapText="1" indent="1"/>
    </xf>
    <xf numFmtId="0" fontId="9" fillId="3" borderId="0" xfId="0" applyFont="1" applyFill="1" applyAlignment="1">
      <alignment vertical="center" wrapText="1"/>
    </xf>
    <xf numFmtId="0" fontId="9" fillId="3" borderId="0" xfId="0" applyFont="1" applyFill="1" applyAlignment="1">
      <alignment horizontal="left" vertical="top" wrapText="1" indent="1"/>
    </xf>
    <xf numFmtId="165" fontId="19" fillId="3" borderId="0" xfId="15" applyNumberFormat="1" applyFont="1" applyFill="1" applyBorder="1" applyAlignment="1">
      <alignment horizontal="right" vertical="center" wrapText="1" indent="1"/>
    </xf>
    <xf numFmtId="165" fontId="19" fillId="4" borderId="0" xfId="15" applyNumberFormat="1" applyFont="1" applyFill="1" applyBorder="1" applyAlignment="1">
      <alignment horizontal="right" vertical="center" wrapText="1" indent="1"/>
    </xf>
    <xf numFmtId="0" fontId="18" fillId="3" borderId="0" xfId="0" applyFont="1" applyFill="1" applyBorder="1" applyAlignment="1">
      <alignment horizontal="right" vertical="center" wrapText="1" indent="1"/>
    </xf>
    <xf numFmtId="0" fontId="18" fillId="4" borderId="0" xfId="0" applyFont="1" applyFill="1" applyBorder="1" applyAlignment="1">
      <alignment horizontal="right" vertical="center" wrapText="1" indent="1"/>
    </xf>
    <xf numFmtId="0" fontId="19" fillId="3" borderId="0" xfId="0" applyFont="1" applyFill="1" applyBorder="1" applyAlignment="1">
      <alignment horizontal="right" vertical="center" wrapText="1" indent="1"/>
    </xf>
    <xf numFmtId="0" fontId="19" fillId="4" borderId="0" xfId="0" applyFont="1" applyFill="1" applyBorder="1" applyAlignment="1">
      <alignment horizontal="right" vertical="center" wrapText="1" indent="1"/>
    </xf>
    <xf numFmtId="165" fontId="19" fillId="3" borderId="0" xfId="0" applyNumberFormat="1" applyFont="1" applyFill="1" applyBorder="1" applyAlignment="1">
      <alignment horizontal="right" vertical="center" wrapText="1" indent="1"/>
    </xf>
    <xf numFmtId="165" fontId="19" fillId="4" borderId="0" xfId="0" applyNumberFormat="1" applyFont="1" applyFill="1" applyBorder="1" applyAlignment="1">
      <alignment horizontal="right" vertical="center" wrapText="1" indent="1"/>
    </xf>
    <xf numFmtId="0" fontId="20" fillId="3" borderId="0" xfId="0" applyFont="1" applyFill="1" applyBorder="1" applyAlignment="1">
      <alignment horizontal="right" vertical="center" wrapText="1" indent="1"/>
    </xf>
    <xf numFmtId="0" fontId="20" fillId="4" borderId="0" xfId="0" applyFont="1" applyFill="1" applyBorder="1" applyAlignment="1">
      <alignment horizontal="right" vertical="center" wrapText="1" indent="1"/>
    </xf>
    <xf numFmtId="0" fontId="9" fillId="3" borderId="0" xfId="0" applyFont="1" applyFill="1" applyAlignment="1">
      <alignment horizontal="right" vertical="center" wrapText="1" indent="1"/>
    </xf>
    <xf numFmtId="164" fontId="1" fillId="3" borderId="27" xfId="13" applyFill="1" applyBorder="1">
      <alignment horizontal="left" indent="1"/>
    </xf>
    <xf numFmtId="164" fontId="1" fillId="3" borderId="28" xfId="13" applyFill="1" applyBorder="1">
      <alignment horizontal="left" indent="1"/>
    </xf>
    <xf numFmtId="164" fontId="1" fillId="3" borderId="29" xfId="13" applyFill="1" applyBorder="1">
      <alignment horizontal="left" indent="1"/>
    </xf>
    <xf numFmtId="164" fontId="1" fillId="3" borderId="30" xfId="13" applyFill="1" applyBorder="1">
      <alignment horizontal="left" indent="1"/>
    </xf>
    <xf numFmtId="164" fontId="15" fillId="3" borderId="28" xfId="13" applyFont="1" applyFill="1" applyBorder="1">
      <alignment horizontal="left" indent="1"/>
    </xf>
    <xf numFmtId="164" fontId="1" fillId="3" borderId="31" xfId="13" applyFill="1" applyBorder="1">
      <alignment horizontal="left" indent="1"/>
    </xf>
    <xf numFmtId="164" fontId="15" fillId="3" borderId="32" xfId="13" applyFont="1" applyFill="1" applyBorder="1">
      <alignment horizontal="left" indent="1"/>
    </xf>
    <xf numFmtId="164" fontId="1" fillId="3" borderId="33" xfId="13" applyFill="1" applyBorder="1">
      <alignment horizontal="left" indent="1"/>
    </xf>
    <xf numFmtId="164" fontId="1" fillId="3" borderId="34" xfId="13" applyFill="1" applyBorder="1">
      <alignment horizontal="left" indent="1"/>
    </xf>
    <xf numFmtId="164" fontId="1" fillId="3" borderId="35" xfId="13" applyFill="1" applyBorder="1">
      <alignment horizontal="left" indent="1"/>
    </xf>
    <xf numFmtId="164" fontId="1" fillId="3" borderId="36" xfId="13" applyFill="1" applyBorder="1">
      <alignment horizontal="left" indent="1"/>
    </xf>
    <xf numFmtId="0" fontId="26" fillId="0" borderId="0" xfId="3" applyFont="1" applyAlignment="1">
      <alignment horizontal="left" vertical="center"/>
    </xf>
    <xf numFmtId="0" fontId="27" fillId="0" borderId="0" xfId="0" applyFont="1" applyAlignment="1">
      <alignment horizontal="left" vertical="center" wrapText="1" indent="1"/>
    </xf>
    <xf numFmtId="0" fontId="28" fillId="0" borderId="0" xfId="9" applyFont="1" applyAlignment="1">
      <alignment horizontal="left" vertical="center"/>
    </xf>
    <xf numFmtId="0" fontId="29" fillId="0" borderId="0" xfId="3" applyFont="1" applyAlignment="1">
      <alignment horizontal="left" vertical="center"/>
    </xf>
    <xf numFmtId="0" fontId="30" fillId="0" borderId="39" xfId="10" applyFont="1" applyBorder="1" applyAlignment="1">
      <alignment horizontal="center" vertical="center"/>
    </xf>
    <xf numFmtId="0" fontId="30" fillId="0" borderId="38" xfId="10" applyFont="1" applyBorder="1" applyAlignment="1">
      <alignment horizontal="center" vertical="center"/>
    </xf>
    <xf numFmtId="0" fontId="31" fillId="0" borderId="39" xfId="10" applyFont="1" applyBorder="1" applyAlignment="1">
      <alignment horizontal="center" vertical="center"/>
    </xf>
    <xf numFmtId="0" fontId="31" fillId="0" borderId="37" xfId="10" applyFont="1" applyBorder="1" applyAlignment="1">
      <alignment horizontal="center" vertical="center"/>
    </xf>
    <xf numFmtId="0" fontId="31" fillId="0" borderId="0" xfId="10" applyFont="1" applyBorder="1" applyAlignment="1">
      <alignment horizontal="center" vertical="center"/>
    </xf>
    <xf numFmtId="0" fontId="30" fillId="0" borderId="0" xfId="10" applyFont="1" applyBorder="1" applyAlignment="1">
      <alignment horizontal="center" vertical="center"/>
    </xf>
    <xf numFmtId="0" fontId="0" fillId="3" borderId="0" xfId="0" applyFill="1" applyBorder="1" applyAlignment="1">
      <alignment horizontal="left" vertical="center" wrapText="1" indent="1"/>
    </xf>
    <xf numFmtId="165" fontId="19" fillId="4" borderId="40" xfId="15" applyNumberFormat="1" applyFont="1" applyFill="1" applyBorder="1" applyAlignment="1">
      <alignment horizontal="right" vertical="center" wrapText="1" indent="1"/>
    </xf>
    <xf numFmtId="0" fontId="18" fillId="4" borderId="40" xfId="0" applyFont="1" applyFill="1" applyBorder="1" applyAlignment="1">
      <alignment horizontal="right" vertical="center" wrapText="1" indent="1"/>
    </xf>
    <xf numFmtId="165" fontId="19" fillId="4" borderId="40" xfId="0" applyNumberFormat="1" applyFont="1" applyFill="1" applyBorder="1" applyAlignment="1">
      <alignment horizontal="right" vertical="center" wrapText="1" indent="1"/>
    </xf>
    <xf numFmtId="0" fontId="20" fillId="4" borderId="40" xfId="0" applyFont="1" applyFill="1" applyBorder="1" applyAlignment="1">
      <alignment horizontal="right" vertical="center" wrapText="1" indent="1"/>
    </xf>
    <xf numFmtId="165" fontId="19" fillId="3" borderId="40" xfId="15" applyNumberFormat="1" applyFont="1" applyFill="1" applyBorder="1" applyAlignment="1">
      <alignment horizontal="right" vertical="center" wrapText="1" indent="1"/>
    </xf>
    <xf numFmtId="0" fontId="18" fillId="3" borderId="40" xfId="0" applyFont="1" applyFill="1" applyBorder="1" applyAlignment="1">
      <alignment horizontal="right" vertical="center" wrapText="1" indent="1"/>
    </xf>
    <xf numFmtId="0" fontId="19" fillId="3" borderId="40" xfId="0" applyFont="1" applyFill="1" applyBorder="1" applyAlignment="1">
      <alignment horizontal="right" vertical="center" wrapText="1" indent="1"/>
    </xf>
    <xf numFmtId="0" fontId="20" fillId="3" borderId="40" xfId="0" applyFont="1" applyFill="1" applyBorder="1" applyAlignment="1">
      <alignment horizontal="right" vertical="center" wrapText="1" indent="1"/>
    </xf>
    <xf numFmtId="165" fontId="19" fillId="3" borderId="40" xfId="0" applyNumberFormat="1" applyFont="1" applyFill="1" applyBorder="1" applyAlignment="1">
      <alignment horizontal="right" vertical="center" wrapText="1" indent="1"/>
    </xf>
    <xf numFmtId="165" fontId="19" fillId="3" borderId="41" xfId="15" applyNumberFormat="1" applyFont="1" applyFill="1" applyBorder="1" applyAlignment="1">
      <alignment horizontal="right" vertical="center" wrapText="1" indent="1"/>
    </xf>
    <xf numFmtId="0" fontId="18" fillId="3" borderId="41" xfId="0" applyFont="1" applyFill="1" applyBorder="1" applyAlignment="1">
      <alignment horizontal="right" vertical="center" wrapText="1" indent="1"/>
    </xf>
    <xf numFmtId="165" fontId="19" fillId="3" borderId="41" xfId="0" applyNumberFormat="1" applyFont="1" applyFill="1" applyBorder="1" applyAlignment="1">
      <alignment horizontal="right" vertical="center" wrapText="1" indent="1"/>
    </xf>
    <xf numFmtId="0" fontId="20" fillId="3" borderId="41" xfId="0" applyFont="1" applyFill="1" applyBorder="1" applyAlignment="1">
      <alignment horizontal="right" vertical="center" wrapText="1" indent="1"/>
    </xf>
    <xf numFmtId="165" fontId="19" fillId="4" borderId="41" xfId="15" applyNumberFormat="1" applyFont="1" applyFill="1" applyBorder="1" applyAlignment="1">
      <alignment horizontal="right" vertical="center" wrapText="1" indent="1"/>
    </xf>
    <xf numFmtId="0" fontId="18" fillId="4" borderId="41" xfId="0" applyFont="1" applyFill="1" applyBorder="1" applyAlignment="1">
      <alignment horizontal="right" vertical="center" wrapText="1" indent="1"/>
    </xf>
    <xf numFmtId="0" fontId="19" fillId="4" borderId="41" xfId="0" applyFont="1" applyFill="1" applyBorder="1" applyAlignment="1">
      <alignment horizontal="right" vertical="center" wrapText="1" indent="1"/>
    </xf>
    <xf numFmtId="0" fontId="20" fillId="4" borderId="41" xfId="0" applyFont="1" applyFill="1" applyBorder="1" applyAlignment="1">
      <alignment horizontal="right" vertical="center" wrapText="1" indent="1"/>
    </xf>
    <xf numFmtId="165" fontId="19" fillId="4" borderId="41" xfId="0" applyNumberFormat="1" applyFont="1" applyFill="1" applyBorder="1" applyAlignment="1">
      <alignment horizontal="right" vertical="center" wrapText="1" indent="1"/>
    </xf>
    <xf numFmtId="0" fontId="9" fillId="4" borderId="42" xfId="0" applyFont="1" applyFill="1" applyBorder="1" applyAlignment="1">
      <alignment horizontal="right" vertical="center" wrapText="1" indent="1"/>
    </xf>
    <xf numFmtId="0" fontId="9" fillId="3" borderId="42" xfId="0" applyFont="1" applyFill="1" applyBorder="1" applyAlignment="1">
      <alignment horizontal="right" vertical="center" wrapText="1" indent="1"/>
    </xf>
    <xf numFmtId="49" fontId="9" fillId="2" borderId="43" xfId="0" applyNumberFormat="1" applyFont="1" applyFill="1" applyBorder="1" applyAlignment="1">
      <alignment horizontal="right" vertical="center" wrapText="1" indent="1"/>
    </xf>
    <xf numFmtId="49" fontId="9" fillId="2" borderId="44" xfId="0" applyNumberFormat="1" applyFont="1" applyFill="1" applyBorder="1" applyAlignment="1">
      <alignment horizontal="right" vertical="center" wrapText="1" indent="1"/>
    </xf>
    <xf numFmtId="49" fontId="9" fillId="2" borderId="45" xfId="0" applyNumberFormat="1" applyFont="1" applyFill="1" applyBorder="1" applyAlignment="1">
      <alignment horizontal="right" vertical="center" wrapText="1" indent="1"/>
    </xf>
    <xf numFmtId="0" fontId="34" fillId="8" borderId="46" xfId="0" applyFont="1" applyFill="1" applyBorder="1" applyAlignment="1">
      <alignment horizontal="center" vertical="center" wrapText="1"/>
    </xf>
    <xf numFmtId="0" fontId="34" fillId="8" borderId="21" xfId="0" applyFont="1" applyFill="1" applyBorder="1" applyAlignment="1">
      <alignment horizontal="center" vertical="center" wrapText="1"/>
    </xf>
    <xf numFmtId="0" fontId="34" fillId="8" borderId="0" xfId="0" applyFont="1" applyFill="1" applyBorder="1" applyAlignment="1">
      <alignment horizontal="center" vertical="center" wrapText="1"/>
    </xf>
    <xf numFmtId="164" fontId="35" fillId="3" borderId="35" xfId="13" applyFont="1" applyFill="1" applyBorder="1">
      <alignment horizontal="left" indent="1"/>
    </xf>
    <xf numFmtId="0" fontId="9" fillId="2" borderId="43" xfId="0" applyFont="1" applyFill="1" applyBorder="1" applyAlignment="1">
      <alignment horizontal="right" vertical="center" wrapText="1" indent="1"/>
    </xf>
    <xf numFmtId="0" fontId="9" fillId="2" borderId="44" xfId="0" applyFont="1" applyFill="1" applyBorder="1" applyAlignment="1">
      <alignment horizontal="right" vertical="center" wrapText="1" indent="1"/>
    </xf>
    <xf numFmtId="0" fontId="9" fillId="2" borderId="45" xfId="0" applyFont="1" applyFill="1" applyBorder="1" applyAlignment="1">
      <alignment horizontal="right" vertical="center" wrapText="1" indent="1"/>
    </xf>
    <xf numFmtId="0" fontId="0" fillId="3" borderId="0" xfId="0" applyFill="1" applyBorder="1">
      <alignment horizontal="left" vertical="top" wrapText="1" indent="1"/>
    </xf>
    <xf numFmtId="0" fontId="38" fillId="13" borderId="52" xfId="0" applyFont="1" applyFill="1" applyBorder="1" applyAlignment="1">
      <alignment horizontal="right" vertical="center" wrapText="1" indent="1"/>
    </xf>
    <xf numFmtId="0" fontId="38" fillId="13" borderId="53" xfId="0" applyFont="1" applyFill="1" applyBorder="1" applyAlignment="1">
      <alignment horizontal="right" vertical="center" wrapText="1" indent="1"/>
    </xf>
    <xf numFmtId="0" fontId="9" fillId="3" borderId="54" xfId="0" applyFont="1" applyFill="1" applyBorder="1" applyAlignment="1">
      <alignment horizontal="right" vertical="center" wrapText="1" indent="1"/>
    </xf>
    <xf numFmtId="0" fontId="9" fillId="4" borderId="55" xfId="0" applyFont="1" applyFill="1" applyBorder="1" applyAlignment="1">
      <alignment horizontal="right" vertical="center" wrapText="1" indent="1"/>
    </xf>
    <xf numFmtId="0" fontId="9" fillId="3" borderId="56" xfId="0" applyFont="1" applyFill="1" applyBorder="1" applyAlignment="1">
      <alignment horizontal="right" vertical="center" wrapText="1" indent="1"/>
    </xf>
    <xf numFmtId="0" fontId="9" fillId="4" borderId="57" xfId="0" applyFont="1" applyFill="1" applyBorder="1" applyAlignment="1">
      <alignment horizontal="right" vertical="center" wrapText="1" indent="1"/>
    </xf>
    <xf numFmtId="0" fontId="39" fillId="11" borderId="55" xfId="0" applyFont="1" applyFill="1" applyBorder="1" applyAlignment="1">
      <alignment horizontal="right" vertical="center" wrapText="1" indent="1"/>
    </xf>
    <xf numFmtId="0" fontId="39" fillId="11" borderId="56" xfId="0" applyFont="1" applyFill="1" applyBorder="1" applyAlignment="1">
      <alignment horizontal="right" vertical="center" wrapText="1" indent="1"/>
    </xf>
    <xf numFmtId="0" fontId="9" fillId="11" borderId="57" xfId="0" applyFont="1" applyFill="1" applyBorder="1" applyAlignment="1">
      <alignment horizontal="right" vertical="center" wrapText="1" indent="1"/>
    </xf>
    <xf numFmtId="0" fontId="9" fillId="11" borderId="55" xfId="0" applyFont="1" applyFill="1" applyBorder="1" applyAlignment="1">
      <alignment horizontal="right" vertical="center" wrapText="1" indent="1"/>
    </xf>
    <xf numFmtId="0" fontId="9" fillId="11" borderId="56" xfId="0" applyFont="1" applyFill="1" applyBorder="1" applyAlignment="1">
      <alignment horizontal="right" vertical="center" wrapText="1" indent="1"/>
    </xf>
    <xf numFmtId="0" fontId="9" fillId="16" borderId="58" xfId="0" applyFont="1" applyFill="1" applyBorder="1" applyAlignment="1">
      <alignment horizontal="right" vertical="center" wrapText="1" indent="1"/>
    </xf>
    <xf numFmtId="0" fontId="9" fillId="3" borderId="59" xfId="0" applyFont="1" applyFill="1" applyBorder="1" applyAlignment="1">
      <alignment horizontal="right" vertical="center" wrapText="1" indent="1"/>
    </xf>
    <xf numFmtId="0" fontId="9" fillId="4" borderId="60" xfId="0" applyFont="1" applyFill="1" applyBorder="1" applyAlignment="1">
      <alignment horizontal="right" vertical="center" wrapText="1" indent="1"/>
    </xf>
    <xf numFmtId="0" fontId="9" fillId="4" borderId="61" xfId="0" applyFont="1" applyFill="1" applyBorder="1" applyAlignment="1">
      <alignment horizontal="right" vertical="center" wrapText="1" indent="1"/>
    </xf>
    <xf numFmtId="0" fontId="9" fillId="3" borderId="60" xfId="0" applyFont="1" applyFill="1" applyBorder="1" applyAlignment="1">
      <alignment horizontal="right" vertical="center" wrapText="1" indent="1"/>
    </xf>
    <xf numFmtId="0" fontId="9" fillId="3" borderId="61" xfId="0" applyFont="1" applyFill="1" applyBorder="1" applyAlignment="1">
      <alignment horizontal="right" vertical="center" wrapText="1" indent="1"/>
    </xf>
    <xf numFmtId="0" fontId="9" fillId="3" borderId="58" xfId="0" applyFont="1" applyFill="1" applyBorder="1" applyAlignment="1">
      <alignment horizontal="right" vertical="center" wrapText="1" indent="1"/>
    </xf>
    <xf numFmtId="0" fontId="9" fillId="16" borderId="61" xfId="0" applyFont="1" applyFill="1" applyBorder="1" applyAlignment="1">
      <alignment horizontal="right" vertical="center" wrapText="1" indent="1"/>
    </xf>
    <xf numFmtId="0" fontId="9" fillId="9" borderId="62" xfId="0" applyFont="1" applyFill="1" applyBorder="1" applyAlignment="1">
      <alignment horizontal="right" vertical="center" wrapText="1" indent="1"/>
    </xf>
    <xf numFmtId="0" fontId="37" fillId="18" borderId="63" xfId="0" applyFont="1" applyFill="1" applyBorder="1" applyAlignment="1">
      <alignment horizontal="right" vertical="center" wrapText="1" indent="1"/>
    </xf>
    <xf numFmtId="0" fontId="9" fillId="3" borderId="64" xfId="0" applyFont="1" applyFill="1" applyBorder="1" applyAlignment="1">
      <alignment horizontal="right" vertical="center" wrapText="1" indent="1"/>
    </xf>
    <xf numFmtId="0" fontId="9" fillId="18" borderId="65" xfId="0" applyFont="1" applyFill="1" applyBorder="1" applyAlignment="1">
      <alignment horizontal="right" vertical="center" wrapText="1" indent="1"/>
    </xf>
    <xf numFmtId="0" fontId="9" fillId="3" borderId="63" xfId="0" applyFont="1" applyFill="1" applyBorder="1" applyAlignment="1">
      <alignment horizontal="right" vertical="center" wrapText="1" indent="1"/>
    </xf>
    <xf numFmtId="0" fontId="9" fillId="4" borderId="64" xfId="0" applyFont="1" applyFill="1" applyBorder="1" applyAlignment="1">
      <alignment horizontal="right" vertical="center" wrapText="1" indent="1"/>
    </xf>
    <xf numFmtId="0" fontId="9" fillId="3" borderId="65" xfId="0" applyFont="1" applyFill="1" applyBorder="1" applyAlignment="1">
      <alignment horizontal="right" vertical="center" wrapText="1" indent="1"/>
    </xf>
    <xf numFmtId="0" fontId="9" fillId="4" borderId="63" xfId="0" applyFont="1" applyFill="1" applyBorder="1" applyAlignment="1">
      <alignment horizontal="right" vertical="center" wrapText="1" indent="1"/>
    </xf>
    <xf numFmtId="0" fontId="9" fillId="18" borderId="64" xfId="0" applyFont="1" applyFill="1" applyBorder="1" applyAlignment="1">
      <alignment horizontal="right" vertical="center" wrapText="1" indent="1"/>
    </xf>
    <xf numFmtId="0" fontId="9" fillId="4" borderId="65" xfId="0" applyFont="1" applyFill="1" applyBorder="1" applyAlignment="1">
      <alignment horizontal="right" vertical="center" wrapText="1" indent="1"/>
    </xf>
    <xf numFmtId="0" fontId="9" fillId="18" borderId="63" xfId="0" applyFont="1" applyFill="1" applyBorder="1" applyAlignment="1">
      <alignment horizontal="right" vertical="center" wrapText="1" indent="1"/>
    </xf>
    <xf numFmtId="0" fontId="9" fillId="4" borderId="66" xfId="0" applyFont="1" applyFill="1" applyBorder="1" applyAlignment="1">
      <alignment horizontal="right" vertical="center" wrapText="1" indent="1"/>
    </xf>
    <xf numFmtId="0" fontId="9" fillId="3" borderId="67" xfId="0" applyFont="1" applyFill="1" applyBorder="1" applyAlignment="1">
      <alignment horizontal="right" vertical="center" wrapText="1" indent="1"/>
    </xf>
    <xf numFmtId="0" fontId="9" fillId="20" borderId="69" xfId="0" applyFont="1" applyFill="1" applyBorder="1" applyAlignment="1">
      <alignment horizontal="right" vertical="center" wrapText="1" indent="1"/>
    </xf>
    <xf numFmtId="0" fontId="9" fillId="20" borderId="68" xfId="0" applyFont="1" applyFill="1" applyBorder="1" applyAlignment="1">
      <alignment horizontal="right" vertical="center" wrapText="1" indent="1"/>
    </xf>
    <xf numFmtId="0" fontId="9" fillId="3" borderId="70" xfId="0" applyFont="1" applyFill="1" applyBorder="1" applyAlignment="1">
      <alignment horizontal="right" vertical="center" wrapText="1" indent="1"/>
    </xf>
    <xf numFmtId="0" fontId="9" fillId="4" borderId="69" xfId="0" applyFont="1" applyFill="1" applyBorder="1" applyAlignment="1">
      <alignment horizontal="right" vertical="center" wrapText="1" indent="1"/>
    </xf>
    <xf numFmtId="0" fontId="9" fillId="3" borderId="68" xfId="0" applyFont="1" applyFill="1" applyBorder="1" applyAlignment="1">
      <alignment horizontal="right" vertical="center" wrapText="1" indent="1"/>
    </xf>
    <xf numFmtId="0" fontId="9" fillId="4" borderId="71" xfId="0" applyFont="1" applyFill="1" applyBorder="1" applyAlignment="1">
      <alignment horizontal="right" vertical="center" wrapText="1" indent="1"/>
    </xf>
    <xf numFmtId="0" fontId="9" fillId="20" borderId="71" xfId="0" applyFont="1" applyFill="1" applyBorder="1" applyAlignment="1">
      <alignment horizontal="right" vertical="center" wrapText="1" indent="1"/>
    </xf>
    <xf numFmtId="0" fontId="9" fillId="3" borderId="69" xfId="0" applyFont="1" applyFill="1" applyBorder="1" applyAlignment="1">
      <alignment horizontal="right" vertical="center" wrapText="1" indent="1"/>
    </xf>
    <xf numFmtId="0" fontId="9" fillId="4" borderId="72" xfId="0" applyFont="1" applyFill="1" applyBorder="1" applyAlignment="1">
      <alignment horizontal="right" vertical="center" wrapText="1" indent="1"/>
    </xf>
    <xf numFmtId="0" fontId="9" fillId="22" borderId="73" xfId="0" applyFont="1" applyFill="1" applyBorder="1" applyAlignment="1">
      <alignment horizontal="right" vertical="center" wrapText="1" indent="1"/>
    </xf>
    <xf numFmtId="0" fontId="9" fillId="3" borderId="74" xfId="0" applyFont="1" applyFill="1" applyBorder="1" applyAlignment="1">
      <alignment horizontal="right" vertical="center" wrapText="1" indent="1"/>
    </xf>
    <xf numFmtId="0" fontId="9" fillId="4" borderId="75" xfId="0" applyFont="1" applyFill="1" applyBorder="1" applyAlignment="1">
      <alignment horizontal="right" vertical="center" wrapText="1" indent="1"/>
    </xf>
    <xf numFmtId="0" fontId="9" fillId="4" borderId="76" xfId="0" applyFont="1" applyFill="1" applyBorder="1" applyAlignment="1">
      <alignment horizontal="right" vertical="center" wrapText="1" indent="1"/>
    </xf>
    <xf numFmtId="0" fontId="9" fillId="3" borderId="75" xfId="0" applyFont="1" applyFill="1" applyBorder="1" applyAlignment="1">
      <alignment horizontal="right" vertical="center" wrapText="1" indent="1"/>
    </xf>
    <xf numFmtId="0" fontId="9" fillId="3" borderId="76" xfId="0" applyFont="1" applyFill="1" applyBorder="1" applyAlignment="1">
      <alignment horizontal="right" vertical="center" wrapText="1" indent="1"/>
    </xf>
    <xf numFmtId="0" fontId="9" fillId="4" borderId="77" xfId="0" applyFont="1" applyFill="1" applyBorder="1" applyAlignment="1">
      <alignment horizontal="right" vertical="center" wrapText="1" indent="1"/>
    </xf>
    <xf numFmtId="0" fontId="21" fillId="16" borderId="78" xfId="0" applyFont="1" applyFill="1" applyBorder="1" applyAlignment="1">
      <alignment horizontal="center" vertical="center" wrapText="1"/>
    </xf>
    <xf numFmtId="0" fontId="22" fillId="23" borderId="79" xfId="0" applyFont="1" applyFill="1" applyBorder="1" applyAlignment="1">
      <alignment horizontal="center" vertical="center" wrapText="1"/>
    </xf>
    <xf numFmtId="0" fontId="22" fillId="16" borderId="79" xfId="0" applyFont="1" applyFill="1" applyBorder="1" applyAlignment="1">
      <alignment horizontal="center" vertical="center" wrapText="1"/>
    </xf>
    <xf numFmtId="0" fontId="22" fillId="23" borderId="80" xfId="0" applyFont="1" applyFill="1" applyBorder="1" applyAlignment="1">
      <alignment horizontal="center" vertical="center" wrapText="1"/>
    </xf>
    <xf numFmtId="0" fontId="22" fillId="16" borderId="81" xfId="0" applyFont="1" applyFill="1" applyBorder="1" applyAlignment="1">
      <alignment horizontal="center" vertical="center" wrapText="1"/>
    </xf>
    <xf numFmtId="0" fontId="22" fillId="16" borderId="80" xfId="0" applyFont="1" applyFill="1" applyBorder="1" applyAlignment="1">
      <alignment horizontal="center" vertical="center" wrapText="1"/>
    </xf>
    <xf numFmtId="0" fontId="22" fillId="23" borderId="81" xfId="0" applyFont="1" applyFill="1" applyBorder="1" applyAlignment="1">
      <alignment horizontal="center" vertical="center" wrapText="1"/>
    </xf>
    <xf numFmtId="0" fontId="21" fillId="23" borderId="82" xfId="0" applyFont="1" applyFill="1" applyBorder="1" applyAlignment="1">
      <alignment horizontal="center" vertical="center" wrapText="1"/>
    </xf>
    <xf numFmtId="0" fontId="33" fillId="7" borderId="83" xfId="0" applyFont="1" applyFill="1" applyBorder="1" applyAlignment="1">
      <alignment horizontal="center" vertical="center" wrapText="1"/>
    </xf>
    <xf numFmtId="0" fontId="40" fillId="15" borderId="86" xfId="0" applyFont="1" applyFill="1" applyBorder="1" applyAlignment="1">
      <alignment horizontal="center" vertical="center" wrapText="1"/>
    </xf>
    <xf numFmtId="0" fontId="41" fillId="14" borderId="89" xfId="0" applyFont="1" applyFill="1" applyBorder="1" applyAlignment="1">
      <alignment horizontal="center" vertical="center" wrapText="1"/>
    </xf>
    <xf numFmtId="0" fontId="42" fillId="17" borderId="92" xfId="0" applyFont="1" applyFill="1" applyBorder="1" applyAlignment="1">
      <alignment horizontal="center" vertical="center" wrapText="1"/>
    </xf>
    <xf numFmtId="0" fontId="43" fillId="19" borderId="95" xfId="0" applyFont="1" applyFill="1" applyBorder="1" applyAlignment="1">
      <alignment horizontal="center" vertical="center" wrapText="1"/>
    </xf>
    <xf numFmtId="0" fontId="44" fillId="21" borderId="98" xfId="0" applyFont="1" applyFill="1" applyBorder="1" applyAlignment="1">
      <alignment horizontal="center" vertical="center" wrapText="1"/>
    </xf>
    <xf numFmtId="0" fontId="45" fillId="15" borderId="101" xfId="0" applyFont="1" applyFill="1" applyBorder="1" applyAlignment="1">
      <alignment horizontal="center" vertical="center" wrapText="1"/>
    </xf>
    <xf numFmtId="165" fontId="21" fillId="23" borderId="107" xfId="0" applyNumberFormat="1" applyFont="1" applyFill="1" applyBorder="1" applyAlignment="1">
      <alignment horizontal="center" vertical="center" wrapText="1"/>
    </xf>
    <xf numFmtId="165" fontId="21" fillId="16" borderId="106" xfId="0" applyNumberFormat="1" applyFont="1" applyFill="1" applyBorder="1" applyAlignment="1">
      <alignment horizontal="right" vertical="center" wrapText="1" indent="1"/>
    </xf>
    <xf numFmtId="165" fontId="21" fillId="23" borderId="106" xfId="0" applyNumberFormat="1" applyFont="1" applyFill="1" applyBorder="1" applyAlignment="1">
      <alignment horizontal="right" vertical="center" wrapText="1" indent="1"/>
    </xf>
    <xf numFmtId="165" fontId="21" fillId="16" borderId="105" xfId="0" applyNumberFormat="1" applyFont="1" applyFill="1" applyBorder="1" applyAlignment="1">
      <alignment horizontal="right" vertical="center" wrapText="1" indent="1"/>
    </xf>
    <xf numFmtId="165" fontId="21" fillId="23" borderId="108" xfId="0" applyNumberFormat="1" applyFont="1" applyFill="1" applyBorder="1" applyAlignment="1">
      <alignment horizontal="right" vertical="center" wrapText="1" indent="1"/>
    </xf>
    <xf numFmtId="165" fontId="21" fillId="23" borderId="105" xfId="0" applyNumberFormat="1" applyFont="1" applyFill="1" applyBorder="1" applyAlignment="1">
      <alignment horizontal="right" vertical="center" wrapText="1" indent="1"/>
    </xf>
    <xf numFmtId="165" fontId="21" fillId="16" borderId="108" xfId="0" applyNumberFormat="1" applyFont="1" applyFill="1" applyBorder="1" applyAlignment="1">
      <alignment horizontal="right" vertical="center" wrapText="1" indent="1"/>
    </xf>
    <xf numFmtId="0" fontId="21" fillId="16" borderId="109" xfId="0" applyFont="1" applyFill="1" applyBorder="1" applyAlignment="1">
      <alignment horizontal="center" vertical="center" wrapText="1"/>
    </xf>
    <xf numFmtId="0" fontId="25" fillId="7" borderId="110" xfId="0" applyFont="1" applyFill="1" applyBorder="1" applyAlignment="1">
      <alignment horizontal="center" vertical="center" wrapText="1"/>
    </xf>
    <xf numFmtId="0" fontId="19" fillId="3" borderId="111" xfId="0" applyFont="1" applyFill="1" applyBorder="1" applyAlignment="1">
      <alignment horizontal="right" vertical="center" wrapText="1"/>
    </xf>
    <xf numFmtId="0" fontId="18" fillId="3" borderId="111" xfId="0" applyFont="1" applyFill="1" applyBorder="1" applyAlignment="1">
      <alignment horizontal="right" vertical="center" wrapText="1"/>
    </xf>
    <xf numFmtId="0" fontId="40" fillId="15" borderId="112" xfId="0" applyFont="1" applyFill="1" applyBorder="1" applyAlignment="1">
      <alignment horizontal="center" vertical="center" wrapText="1"/>
    </xf>
    <xf numFmtId="0" fontId="20" fillId="3" borderId="111" xfId="0" applyFont="1" applyFill="1" applyBorder="1" applyAlignment="1">
      <alignment horizontal="right" vertical="center" wrapText="1"/>
    </xf>
    <xf numFmtId="0" fontId="41" fillId="14" borderId="113" xfId="0" applyFont="1" applyFill="1" applyBorder="1" applyAlignment="1">
      <alignment horizontal="center" vertical="center" wrapText="1"/>
    </xf>
    <xf numFmtId="0" fontId="42" fillId="17" borderId="114" xfId="0" applyFont="1" applyFill="1" applyBorder="1" applyAlignment="1">
      <alignment horizontal="center" vertical="center" wrapText="1"/>
    </xf>
    <xf numFmtId="0" fontId="43" fillId="19" borderId="115" xfId="0" applyFont="1" applyFill="1" applyBorder="1" applyAlignment="1">
      <alignment horizontal="center" vertical="center" wrapText="1"/>
    </xf>
    <xf numFmtId="0" fontId="44" fillId="21" borderId="116" xfId="0" applyFont="1" applyFill="1" applyBorder="1" applyAlignment="1">
      <alignment horizontal="center" vertical="center" wrapText="1"/>
    </xf>
    <xf numFmtId="0" fontId="45" fillId="15" borderId="117" xfId="0" applyFont="1" applyFill="1" applyBorder="1" applyAlignment="1">
      <alignment horizontal="center" vertical="center" wrapText="1"/>
    </xf>
    <xf numFmtId="0" fontId="32" fillId="11" borderId="55" xfId="0" applyFont="1" applyFill="1" applyBorder="1" applyAlignment="1">
      <alignment horizontal="right" vertical="center" wrapText="1" indent="1"/>
    </xf>
    <xf numFmtId="0" fontId="32" fillId="11" borderId="56" xfId="0" applyFont="1" applyFill="1" applyBorder="1" applyAlignment="1">
      <alignment horizontal="right" vertical="center" wrapText="1" indent="1"/>
    </xf>
    <xf numFmtId="0" fontId="32" fillId="11" borderId="57" xfId="0" applyFont="1" applyFill="1" applyBorder="1" applyAlignment="1">
      <alignment horizontal="right" vertical="center" wrapText="1" indent="1"/>
    </xf>
    <xf numFmtId="0" fontId="40" fillId="15" borderId="118" xfId="0" applyFont="1" applyFill="1" applyBorder="1" applyAlignment="1">
      <alignment horizontal="center" vertical="center" wrapText="1"/>
    </xf>
    <xf numFmtId="0" fontId="38" fillId="24" borderId="119" xfId="0" applyFont="1" applyFill="1" applyBorder="1" applyAlignment="1">
      <alignment horizontal="right" vertical="center" wrapText="1" indent="1"/>
    </xf>
    <xf numFmtId="0" fontId="38" fillId="24" borderId="120" xfId="0" applyFont="1" applyFill="1" applyBorder="1" applyAlignment="1">
      <alignment horizontal="right" vertical="center" wrapText="1" indent="1"/>
    </xf>
    <xf numFmtId="0" fontId="38" fillId="24" borderId="121" xfId="0" applyFont="1" applyFill="1" applyBorder="1" applyAlignment="1">
      <alignment horizontal="right" vertical="center" wrapText="1" indent="1"/>
    </xf>
    <xf numFmtId="0" fontId="46" fillId="10" borderId="122" xfId="0" applyFont="1" applyFill="1" applyBorder="1" applyAlignment="1">
      <alignment horizontal="center" vertical="center" wrapText="1"/>
    </xf>
    <xf numFmtId="0" fontId="47" fillId="24" borderId="120" xfId="0" applyFont="1" applyFill="1" applyBorder="1" applyAlignment="1">
      <alignment horizontal="right" vertical="center" wrapText="1" indent="1"/>
    </xf>
    <xf numFmtId="0" fontId="47" fillId="24" borderId="121" xfId="0" applyFont="1" applyFill="1" applyBorder="1" applyAlignment="1">
      <alignment horizontal="right" vertical="center" wrapText="1" indent="1"/>
    </xf>
    <xf numFmtId="0" fontId="46" fillId="14" borderId="123" xfId="0" applyFont="1" applyFill="1" applyBorder="1" applyAlignment="1">
      <alignment horizontal="center" vertical="center" wrapText="1"/>
    </xf>
    <xf numFmtId="0" fontId="9" fillId="23" borderId="124" xfId="0" applyFont="1" applyFill="1" applyBorder="1" applyAlignment="1">
      <alignment horizontal="right" vertical="center" wrapText="1" indent="1"/>
    </xf>
    <xf numFmtId="0" fontId="9" fillId="23" borderId="125" xfId="0" applyFont="1" applyFill="1" applyBorder="1" applyAlignment="1">
      <alignment horizontal="right" vertical="center" wrapText="1" indent="1"/>
    </xf>
    <xf numFmtId="0" fontId="9" fillId="23" borderId="126" xfId="0" applyFont="1" applyFill="1" applyBorder="1" applyAlignment="1">
      <alignment horizontal="right" vertical="center" wrapText="1" indent="1"/>
    </xf>
    <xf numFmtId="0" fontId="48" fillId="17" borderId="127" xfId="0" applyFont="1" applyFill="1" applyBorder="1" applyAlignment="1">
      <alignment horizontal="center" vertical="center" wrapText="1"/>
    </xf>
    <xf numFmtId="0" fontId="48" fillId="17" borderId="128" xfId="0" applyFont="1" applyFill="1" applyBorder="1" applyAlignment="1">
      <alignment horizontal="center" vertical="center" wrapText="1"/>
    </xf>
    <xf numFmtId="0" fontId="49" fillId="25" borderId="129" xfId="0" applyFont="1" applyFill="1" applyBorder="1" applyAlignment="1">
      <alignment horizontal="right" vertical="center" wrapText="1" indent="1"/>
    </xf>
    <xf numFmtId="0" fontId="49" fillId="25" borderId="130" xfId="0" applyFont="1" applyFill="1" applyBorder="1" applyAlignment="1">
      <alignment horizontal="right" vertical="center" wrapText="1" indent="1"/>
    </xf>
    <xf numFmtId="0" fontId="49" fillId="25" borderId="131" xfId="0" applyFont="1" applyFill="1" applyBorder="1" applyAlignment="1">
      <alignment horizontal="right" vertical="center" wrapText="1" indent="1"/>
    </xf>
    <xf numFmtId="0" fontId="50" fillId="26" borderId="132" xfId="0" applyFont="1" applyFill="1" applyBorder="1" applyAlignment="1">
      <alignment horizontal="center" vertical="center" wrapText="1"/>
    </xf>
    <xf numFmtId="0" fontId="50" fillId="26" borderId="133" xfId="0" applyFont="1" applyFill="1" applyBorder="1" applyAlignment="1">
      <alignment horizontal="center" vertical="center" wrapText="1"/>
    </xf>
    <xf numFmtId="0" fontId="44" fillId="21" borderId="134" xfId="0" applyFont="1" applyFill="1" applyBorder="1" applyAlignment="1">
      <alignment horizontal="center" vertical="center" wrapText="1"/>
    </xf>
    <xf numFmtId="0" fontId="44" fillId="21" borderId="135" xfId="0" applyFont="1" applyFill="1" applyBorder="1" applyAlignment="1">
      <alignment horizontal="center" vertical="center" wrapText="1"/>
    </xf>
    <xf numFmtId="0" fontId="9" fillId="22" borderId="75" xfId="0" applyFont="1" applyFill="1" applyBorder="1" applyAlignment="1">
      <alignment horizontal="right" vertical="center" wrapText="1" indent="1"/>
    </xf>
    <xf numFmtId="0" fontId="9" fillId="22" borderId="76" xfId="0" applyFont="1" applyFill="1" applyBorder="1" applyAlignment="1">
      <alignment horizontal="right" vertical="center" wrapText="1" indent="1"/>
    </xf>
    <xf numFmtId="0" fontId="45" fillId="15" borderId="136" xfId="0" applyFont="1" applyFill="1" applyBorder="1" applyAlignment="1">
      <alignment horizontal="center" vertical="center" wrapText="1"/>
    </xf>
    <xf numFmtId="0" fontId="45" fillId="15" borderId="137" xfId="0" applyFont="1" applyFill="1" applyBorder="1" applyAlignment="1">
      <alignment horizontal="center" vertical="center" wrapText="1"/>
    </xf>
    <xf numFmtId="0" fontId="22" fillId="23" borderId="138" xfId="0" applyFont="1" applyFill="1" applyBorder="1" applyAlignment="1">
      <alignment horizontal="center" vertical="center" wrapText="1"/>
    </xf>
    <xf numFmtId="49" fontId="25" fillId="6" borderId="83" xfId="0" applyNumberFormat="1" applyFont="1" applyFill="1" applyBorder="1" applyAlignment="1">
      <alignment horizontal="center" vertical="center" wrapText="1"/>
    </xf>
    <xf numFmtId="49" fontId="25" fillId="6" borderId="110" xfId="0" applyNumberFormat="1" applyFont="1" applyFill="1" applyBorder="1" applyAlignment="1">
      <alignment horizontal="center" vertical="center" wrapText="1"/>
    </xf>
    <xf numFmtId="0" fontId="40" fillId="15" borderId="139" xfId="0" applyFont="1" applyFill="1" applyBorder="1" applyAlignment="1">
      <alignment horizontal="center" vertical="center" wrapText="1"/>
    </xf>
    <xf numFmtId="0" fontId="10" fillId="16" borderId="47" xfId="0" applyFont="1" applyFill="1" applyBorder="1" applyAlignment="1">
      <alignment horizontal="center" vertical="center" wrapText="1"/>
    </xf>
    <xf numFmtId="0" fontId="51" fillId="26" borderId="0" xfId="0" applyFont="1" applyFill="1" applyBorder="1" applyAlignment="1">
      <alignment horizontal="center" vertical="center" wrapText="1"/>
    </xf>
    <xf numFmtId="0" fontId="52" fillId="15" borderId="0" xfId="0" applyFont="1" applyFill="1" applyBorder="1" applyAlignment="1">
      <alignment horizontal="center" vertical="center" wrapText="1"/>
    </xf>
    <xf numFmtId="0" fontId="52" fillId="15" borderId="21" xfId="0" applyFont="1" applyFill="1" applyBorder="1" applyAlignment="1">
      <alignment horizontal="center" vertical="center" wrapText="1"/>
    </xf>
    <xf numFmtId="0" fontId="52" fillId="15" borderId="46" xfId="0" applyFont="1" applyFill="1" applyBorder="1" applyAlignment="1">
      <alignment horizontal="center" vertical="center" wrapText="1"/>
    </xf>
    <xf numFmtId="0" fontId="53" fillId="14" borderId="0" xfId="0" applyFont="1" applyFill="1" applyBorder="1" applyAlignment="1">
      <alignment horizontal="center" vertical="center" wrapText="1"/>
    </xf>
    <xf numFmtId="0" fontId="54" fillId="14" borderId="50" xfId="0" applyFont="1" applyFill="1" applyBorder="1" applyAlignment="1">
      <alignment horizontal="center" vertical="center" wrapText="1"/>
    </xf>
    <xf numFmtId="0" fontId="0" fillId="17" borderId="0" xfId="0" applyFill="1" applyAlignment="1">
      <alignment vertical="top" wrapText="1"/>
    </xf>
    <xf numFmtId="0" fontId="0" fillId="17" borderId="0" xfId="0" applyFill="1" applyAlignment="1">
      <alignment vertical="center" wrapText="1"/>
    </xf>
    <xf numFmtId="0" fontId="55" fillId="17" borderId="0" xfId="0" applyFont="1" applyFill="1" applyBorder="1" applyAlignment="1">
      <alignment horizontal="center" vertical="center" wrapText="1"/>
    </xf>
    <xf numFmtId="0" fontId="55" fillId="17" borderId="21" xfId="0" applyFont="1" applyFill="1" applyBorder="1" applyAlignment="1">
      <alignment horizontal="center" vertical="center" wrapText="1"/>
    </xf>
    <xf numFmtId="0" fontId="55" fillId="17" borderId="51" xfId="0" applyFont="1" applyFill="1" applyBorder="1" applyAlignment="1">
      <alignment horizontal="center" vertical="center" wrapText="1"/>
    </xf>
    <xf numFmtId="0" fontId="36" fillId="17" borderId="28" xfId="0" applyFont="1" applyFill="1" applyBorder="1" applyAlignment="1">
      <alignment horizontal="center" vertical="center" wrapText="1"/>
    </xf>
    <xf numFmtId="0" fontId="55" fillId="17" borderId="33" xfId="0" applyFont="1" applyFill="1" applyBorder="1" applyAlignment="1">
      <alignment horizontal="center" vertical="center" wrapText="1"/>
    </xf>
    <xf numFmtId="0" fontId="51" fillId="26" borderId="48" xfId="0" applyFont="1" applyFill="1" applyBorder="1" applyAlignment="1">
      <alignment horizontal="center" vertical="center" wrapText="1"/>
    </xf>
    <xf numFmtId="0" fontId="51" fillId="26" borderId="21" xfId="0" applyFont="1" applyFill="1" applyBorder="1" applyAlignment="1">
      <alignment horizontal="center" vertical="center" wrapText="1"/>
    </xf>
    <xf numFmtId="0" fontId="51" fillId="26" borderId="49" xfId="0" applyFont="1" applyFill="1" applyBorder="1" applyAlignment="1">
      <alignment horizontal="center" vertical="center" wrapText="1"/>
    </xf>
    <xf numFmtId="0" fontId="51" fillId="26" borderId="33" xfId="0" applyFont="1" applyFill="1" applyBorder="1" applyAlignment="1">
      <alignment horizontal="center" vertical="center" wrapText="1"/>
    </xf>
    <xf numFmtId="0" fontId="51" fillId="26" borderId="28" xfId="0" applyFont="1" applyFill="1" applyBorder="1" applyAlignment="1">
      <alignment horizontal="center" vertical="center" wrapText="1"/>
    </xf>
    <xf numFmtId="0" fontId="56" fillId="21" borderId="0" xfId="0" applyFont="1" applyFill="1" applyBorder="1" applyAlignment="1">
      <alignment horizontal="center" vertical="center" wrapText="1"/>
    </xf>
    <xf numFmtId="0" fontId="56" fillId="21" borderId="28" xfId="0" applyFont="1" applyFill="1" applyBorder="1" applyAlignment="1">
      <alignment horizontal="center" vertical="center" wrapText="1"/>
    </xf>
    <xf numFmtId="0" fontId="56" fillId="21" borderId="21" xfId="0" applyFont="1" applyFill="1" applyBorder="1" applyAlignment="1">
      <alignment horizontal="center" vertical="center" wrapText="1"/>
    </xf>
    <xf numFmtId="0" fontId="57" fillId="15" borderId="0" xfId="0" applyFont="1" applyFill="1" applyBorder="1" applyAlignment="1">
      <alignment horizontal="center" vertical="center" wrapText="1"/>
    </xf>
    <xf numFmtId="0" fontId="57" fillId="15" borderId="50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165" fontId="23" fillId="3" borderId="26" xfId="0" applyNumberFormat="1" applyFont="1" applyFill="1" applyBorder="1" applyAlignment="1">
      <alignment horizontal="center" vertical="center" wrapText="1"/>
    </xf>
    <xf numFmtId="0" fontId="17" fillId="3" borderId="0" xfId="5" applyFill="1" applyAlignment="1">
      <alignment horizontal="right" vertical="top"/>
    </xf>
    <xf numFmtId="165" fontId="24" fillId="3" borderId="103" xfId="0" applyNumberFormat="1" applyFont="1" applyFill="1" applyBorder="1" applyAlignment="1">
      <alignment horizontal="center" vertical="center" wrapText="1"/>
    </xf>
    <xf numFmtId="0" fontId="21" fillId="16" borderId="0" xfId="0" applyFont="1" applyFill="1" applyBorder="1" applyAlignment="1">
      <alignment horizontal="center" vertical="center" wrapText="1"/>
    </xf>
    <xf numFmtId="165" fontId="23" fillId="3" borderId="104" xfId="0" applyNumberFormat="1" applyFont="1" applyFill="1" applyBorder="1" applyAlignment="1">
      <alignment horizontal="center" vertical="center" wrapText="1"/>
    </xf>
    <xf numFmtId="0" fontId="17" fillId="5" borderId="0" xfId="5" applyFill="1" applyAlignment="1">
      <alignment horizontal="right" vertical="top"/>
    </xf>
    <xf numFmtId="165" fontId="24" fillId="3" borderId="84" xfId="0" applyNumberFormat="1" applyFont="1" applyFill="1" applyBorder="1" applyAlignment="1">
      <alignment horizontal="center" vertical="center" wrapText="1"/>
    </xf>
    <xf numFmtId="165" fontId="24" fillId="3" borderId="85" xfId="0" applyNumberFormat="1" applyFont="1" applyFill="1" applyBorder="1" applyAlignment="1">
      <alignment horizontal="center" vertical="center" wrapText="1"/>
    </xf>
    <xf numFmtId="165" fontId="24" fillId="3" borderId="87" xfId="0" applyNumberFormat="1" applyFont="1" applyFill="1" applyBorder="1" applyAlignment="1">
      <alignment horizontal="center" vertical="center" wrapText="1"/>
    </xf>
    <xf numFmtId="165" fontId="24" fillId="3" borderId="88" xfId="0" applyNumberFormat="1" applyFont="1" applyFill="1" applyBorder="1" applyAlignment="1">
      <alignment horizontal="center" vertical="center" wrapText="1"/>
    </xf>
    <xf numFmtId="165" fontId="24" fillId="3" borderId="93" xfId="0" applyNumberFormat="1" applyFont="1" applyFill="1" applyBorder="1" applyAlignment="1">
      <alignment horizontal="center" vertical="center" wrapText="1"/>
    </xf>
    <xf numFmtId="165" fontId="24" fillId="3" borderId="94" xfId="0" applyNumberFormat="1" applyFont="1" applyFill="1" applyBorder="1" applyAlignment="1">
      <alignment horizontal="center" vertical="center" wrapText="1"/>
    </xf>
    <xf numFmtId="165" fontId="24" fillId="3" borderId="96" xfId="0" applyNumberFormat="1" applyFont="1" applyFill="1" applyBorder="1" applyAlignment="1">
      <alignment horizontal="center" vertical="center" wrapText="1"/>
    </xf>
    <xf numFmtId="165" fontId="24" fillId="3" borderId="97" xfId="0" applyNumberFormat="1" applyFont="1" applyFill="1" applyBorder="1" applyAlignment="1">
      <alignment horizontal="center" vertical="center" wrapText="1"/>
    </xf>
    <xf numFmtId="165" fontId="24" fillId="3" borderId="99" xfId="0" applyNumberFormat="1" applyFont="1" applyFill="1" applyBorder="1" applyAlignment="1">
      <alignment horizontal="center" vertical="center" wrapText="1"/>
    </xf>
    <xf numFmtId="165" fontId="24" fillId="3" borderId="100" xfId="0" applyNumberFormat="1" applyFont="1" applyFill="1" applyBorder="1" applyAlignment="1">
      <alignment horizontal="center" vertical="center" wrapText="1"/>
    </xf>
    <xf numFmtId="165" fontId="24" fillId="3" borderId="102" xfId="0" applyNumberFormat="1" applyFont="1" applyFill="1" applyBorder="1" applyAlignment="1">
      <alignment horizontal="center" vertical="center" wrapText="1"/>
    </xf>
    <xf numFmtId="165" fontId="24" fillId="3" borderId="90" xfId="0" applyNumberFormat="1" applyFont="1" applyFill="1" applyBorder="1" applyAlignment="1">
      <alignment horizontal="center" vertical="center" wrapText="1"/>
    </xf>
    <xf numFmtId="165" fontId="24" fillId="3" borderId="91" xfId="0" applyNumberFormat="1" applyFont="1" applyFill="1" applyBorder="1" applyAlignment="1">
      <alignment horizontal="center" vertical="center" wrapText="1"/>
    </xf>
    <xf numFmtId="0" fontId="0" fillId="17" borderId="0" xfId="0" applyFill="1" applyAlignment="1">
      <alignment horizontal="left" vertical="center" wrapText="1"/>
    </xf>
    <xf numFmtId="0" fontId="20" fillId="17" borderId="0" xfId="0" applyFont="1" applyFill="1" applyAlignment="1">
      <alignment horizontal="left" vertical="center" wrapText="1" indent="10"/>
    </xf>
  </cellXfs>
  <cellStyles count="17">
    <cellStyle name="Calendar details" xfId="11" xr:uid="{00000000-0005-0000-0000-000000000000}"/>
    <cellStyle name="Calendar details 2" xfId="12" xr:uid="{00000000-0005-0000-0000-000001000000}"/>
    <cellStyle name="Currency" xfId="15" builtinId="4"/>
    <cellStyle name="Entry Fields" xfId="10" xr:uid="{00000000-0005-0000-0000-000003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3 2" xfId="13" xr:uid="{00000000-0005-0000-0000-000009000000}"/>
    <cellStyle name="Heading 4" xfId="6" builtinId="19" customBuiltin="1"/>
    <cellStyle name="Hyperlink" xfId="5" builtinId="8" customBuiltin="1"/>
    <cellStyle name="Normal" xfId="0" builtinId="0" customBuiltin="1"/>
    <cellStyle name="Style 1" xfId="16" xr:uid="{CA728FD7-E59C-5D4D-BB2E-01A6225DD5AE}"/>
    <cellStyle name="Title" xfId="1" builtinId="15" customBuiltin="1"/>
    <cellStyle name="Year" xfId="7" xr:uid="{00000000-0005-0000-0000-00000E000000}"/>
    <cellStyle name="Year 2" xfId="14" xr:uid="{00000000-0005-0000-0000-00000F000000}"/>
  </cellStyles>
  <dxfs count="37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252525"/>
      <color rgb="FF474747"/>
      <color rgb="FF4F6AC3"/>
      <color rgb="FFD7E9F9"/>
      <color rgb="FFDFF3C1"/>
      <color rgb="FF71B414"/>
      <color rgb="FFE5E5E5"/>
      <color rgb="FFFFA500"/>
      <color rgb="FFFEF3C8"/>
      <color rgb="FFFFDC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998855</xdr:colOff>
      <xdr:row>1</xdr:row>
      <xdr:rowOff>307109</xdr:rowOff>
    </xdr:from>
    <xdr:to>
      <xdr:col>3</xdr:col>
      <xdr:colOff>1376045</xdr:colOff>
      <xdr:row>2</xdr:row>
      <xdr:rowOff>277027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94555" y="484909"/>
          <a:ext cx="377190" cy="3509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336741</xdr:colOff>
      <xdr:row>1</xdr:row>
      <xdr:rowOff>274763</xdr:rowOff>
    </xdr:from>
    <xdr:to>
      <xdr:col>1</xdr:col>
      <xdr:colOff>751650</xdr:colOff>
      <xdr:row>1</xdr:row>
      <xdr:rowOff>656167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641" y="452563"/>
          <a:ext cx="414909" cy="381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12-month gold stripes">
      <a:dk1>
        <a:srgbClr val="000000"/>
      </a:dk1>
      <a:lt1>
        <a:srgbClr val="FFFFFF"/>
      </a:lt1>
      <a:dk2>
        <a:srgbClr val="1F1D00"/>
      </a:dk2>
      <a:lt2>
        <a:srgbClr val="FEFEFE"/>
      </a:lt2>
      <a:accent1>
        <a:srgbClr val="F2E900"/>
      </a:accent1>
      <a:accent2>
        <a:srgbClr val="E685C9"/>
      </a:accent2>
      <a:accent3>
        <a:srgbClr val="70D680"/>
      </a:accent3>
      <a:accent4>
        <a:srgbClr val="FF6963"/>
      </a:accent4>
      <a:accent5>
        <a:srgbClr val="61C6C5"/>
      </a:accent5>
      <a:accent6>
        <a:srgbClr val="F8A11D"/>
      </a:accent6>
      <a:hlink>
        <a:srgbClr val="61C6C5"/>
      </a:hlink>
      <a:folHlink>
        <a:srgbClr val="BFBFB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4C00"/>
  </sheetPr>
  <dimension ref="B1:O61"/>
  <sheetViews>
    <sheetView topLeftCell="B14" zoomScale="97" zoomScaleNormal="97" workbookViewId="0">
      <selection activeCell="L30" sqref="L30:O30"/>
    </sheetView>
  </sheetViews>
  <sheetFormatPr defaultColWidth="10.77734375" defaultRowHeight="16.5"/>
  <cols>
    <col min="1" max="1" width="4.33203125" style="42" customWidth="1"/>
    <col min="2" max="2" width="20.44140625" style="67" customWidth="1"/>
    <col min="3" max="14" width="15.77734375" style="69" customWidth="1"/>
    <col min="15" max="15" width="25.77734375" style="42" customWidth="1"/>
    <col min="16" max="20" width="22.77734375" style="42" customWidth="1"/>
    <col min="21" max="16384" width="10.77734375" style="42"/>
  </cols>
  <sheetData>
    <row r="1" spans="2:15" ht="36.950000000000003" customHeight="1" thickBot="1">
      <c r="B1" s="71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47"/>
    </row>
    <row r="2" spans="2:15" s="66" customFormat="1" ht="33" customHeight="1" thickBot="1">
      <c r="B2" s="185" t="s">
        <v>76</v>
      </c>
      <c r="C2" s="186" t="s">
        <v>64</v>
      </c>
      <c r="D2" s="187" t="s">
        <v>65</v>
      </c>
      <c r="E2" s="245" t="s">
        <v>66</v>
      </c>
      <c r="F2" s="189" t="s">
        <v>67</v>
      </c>
      <c r="G2" s="186" t="s">
        <v>68</v>
      </c>
      <c r="H2" s="190" t="s">
        <v>69</v>
      </c>
      <c r="I2" s="191" t="s">
        <v>70</v>
      </c>
      <c r="J2" s="187" t="s">
        <v>71</v>
      </c>
      <c r="K2" s="188" t="s">
        <v>72</v>
      </c>
      <c r="L2" s="187" t="s">
        <v>73</v>
      </c>
      <c r="M2" s="186" t="s">
        <v>74</v>
      </c>
      <c r="N2" s="187" t="s">
        <v>75</v>
      </c>
      <c r="O2" s="192">
        <v>2022</v>
      </c>
    </row>
    <row r="3" spans="2:15" ht="21.95" customHeight="1" thickBot="1">
      <c r="B3" s="247" t="s">
        <v>77</v>
      </c>
      <c r="C3" s="126"/>
      <c r="D3" s="126"/>
      <c r="E3" s="127"/>
      <c r="F3" s="126"/>
      <c r="G3" s="126"/>
      <c r="H3" s="127"/>
      <c r="I3" s="128"/>
      <c r="J3" s="126"/>
      <c r="K3" s="127"/>
      <c r="L3" s="126"/>
      <c r="M3" s="126"/>
      <c r="N3" s="126"/>
      <c r="O3" s="246" t="s">
        <v>78</v>
      </c>
    </row>
    <row r="4" spans="2:15" s="70" customFormat="1" ht="35.1" customHeight="1">
      <c r="B4" s="209" t="s">
        <v>78</v>
      </c>
      <c r="C4" s="73"/>
      <c r="D4" s="74"/>
      <c r="E4" s="110"/>
      <c r="F4" s="74"/>
      <c r="G4" s="73"/>
      <c r="H4" s="106"/>
      <c r="I4" s="115"/>
      <c r="J4" s="74"/>
      <c r="K4" s="110"/>
      <c r="L4" s="74"/>
      <c r="M4" s="73"/>
      <c r="N4" s="74"/>
      <c r="O4" s="276">
        <f>SUM(C4:N4)</f>
        <v>0</v>
      </c>
    </row>
    <row r="5" spans="2:15" s="70" customFormat="1" ht="35.1" customHeight="1" thickBot="1">
      <c r="B5" s="210" t="s">
        <v>79</v>
      </c>
      <c r="C5" s="75"/>
      <c r="D5" s="76"/>
      <c r="E5" s="111"/>
      <c r="F5" s="76"/>
      <c r="G5" s="75"/>
      <c r="H5" s="107"/>
      <c r="I5" s="116"/>
      <c r="J5" s="76"/>
      <c r="K5" s="111"/>
      <c r="L5" s="76"/>
      <c r="M5" s="75"/>
      <c r="N5" s="76"/>
      <c r="O5" s="276"/>
    </row>
    <row r="6" spans="2:15" ht="21.95" customHeight="1" thickBot="1">
      <c r="B6" s="248" t="s">
        <v>16</v>
      </c>
      <c r="C6" s="218"/>
      <c r="D6" s="218"/>
      <c r="E6" s="219"/>
      <c r="F6" s="220"/>
      <c r="G6" s="218"/>
      <c r="H6" s="219"/>
      <c r="I6" s="220"/>
      <c r="J6" s="218"/>
      <c r="K6" s="219"/>
      <c r="L6" s="220"/>
      <c r="M6" s="218"/>
      <c r="N6" s="218"/>
      <c r="O6" s="221" t="s">
        <v>78</v>
      </c>
    </row>
    <row r="7" spans="2:15" s="70" customFormat="1" ht="35.1" customHeight="1">
      <c r="B7" s="209" t="s">
        <v>78</v>
      </c>
      <c r="C7" s="77"/>
      <c r="D7" s="78"/>
      <c r="E7" s="112"/>
      <c r="F7" s="78"/>
      <c r="G7" s="79"/>
      <c r="H7" s="108"/>
      <c r="I7" s="117"/>
      <c r="J7" s="80"/>
      <c r="K7" s="114"/>
      <c r="L7" s="78"/>
      <c r="M7" s="77"/>
      <c r="N7" s="78"/>
      <c r="O7" s="276">
        <f>SUM(C7:N7)</f>
        <v>0</v>
      </c>
    </row>
    <row r="8" spans="2:15" s="70" customFormat="1" ht="35.1" customHeight="1" thickBot="1">
      <c r="B8" s="212" t="s">
        <v>79</v>
      </c>
      <c r="C8" s="81"/>
      <c r="D8" s="82"/>
      <c r="E8" s="113"/>
      <c r="F8" s="82"/>
      <c r="G8" s="81"/>
      <c r="H8" s="109"/>
      <c r="I8" s="118"/>
      <c r="J8" s="82"/>
      <c r="K8" s="113"/>
      <c r="L8" s="82"/>
      <c r="M8" s="81"/>
      <c r="N8" s="82"/>
      <c r="O8" s="276"/>
    </row>
    <row r="9" spans="2:15" s="70" customFormat="1" ht="21.95" customHeight="1" thickBot="1">
      <c r="B9" s="228" t="s">
        <v>105</v>
      </c>
      <c r="C9" s="226"/>
      <c r="D9" s="226"/>
      <c r="E9" s="227"/>
      <c r="F9" s="222"/>
      <c r="G9" s="223"/>
      <c r="H9" s="224"/>
      <c r="I9" s="222"/>
      <c r="J9" s="223"/>
      <c r="K9" s="224"/>
      <c r="L9" s="223"/>
      <c r="M9" s="223"/>
      <c r="N9" s="223"/>
      <c r="O9" s="225" t="s">
        <v>78</v>
      </c>
    </row>
    <row r="10" spans="2:15" s="70" customFormat="1" ht="35.1" customHeight="1">
      <c r="B10" s="209" t="s">
        <v>78</v>
      </c>
      <c r="C10" s="79"/>
      <c r="D10" s="80"/>
      <c r="E10" s="114"/>
      <c r="F10" s="80"/>
      <c r="G10" s="79"/>
      <c r="H10" s="108"/>
      <c r="I10" s="117"/>
      <c r="J10" s="80"/>
      <c r="K10" s="114"/>
      <c r="L10" s="80"/>
      <c r="M10" s="79"/>
      <c r="N10" s="80"/>
      <c r="O10" s="276">
        <f>SUM(C10:N10)</f>
        <v>0</v>
      </c>
    </row>
    <row r="11" spans="2:15" s="70" customFormat="1" ht="35.1" customHeight="1" thickBot="1">
      <c r="B11" s="212" t="s">
        <v>79</v>
      </c>
      <c r="C11" s="81"/>
      <c r="D11" s="82"/>
      <c r="E11" s="113"/>
      <c r="F11" s="82"/>
      <c r="G11" s="81"/>
      <c r="H11" s="109"/>
      <c r="I11" s="118"/>
      <c r="J11" s="82"/>
      <c r="K11" s="113"/>
      <c r="L11" s="82"/>
      <c r="M11" s="81"/>
      <c r="N11" s="82"/>
      <c r="O11" s="276"/>
    </row>
    <row r="12" spans="2:15" ht="21.95" customHeight="1" thickBot="1">
      <c r="B12" s="233" t="s">
        <v>17</v>
      </c>
      <c r="C12" s="229"/>
      <c r="D12" s="229"/>
      <c r="E12" s="230"/>
      <c r="F12" s="229"/>
      <c r="G12" s="229"/>
      <c r="H12" s="230"/>
      <c r="I12" s="231"/>
      <c r="J12" s="229"/>
      <c r="K12" s="230"/>
      <c r="L12" s="229"/>
      <c r="M12" s="229"/>
      <c r="N12" s="229"/>
      <c r="O12" s="232" t="s">
        <v>78</v>
      </c>
    </row>
    <row r="13" spans="2:15" s="70" customFormat="1" ht="35.1" customHeight="1">
      <c r="B13" s="209" t="s">
        <v>78</v>
      </c>
      <c r="C13" s="79"/>
      <c r="D13" s="80"/>
      <c r="E13" s="114"/>
      <c r="F13" s="80"/>
      <c r="G13" s="79"/>
      <c r="H13" s="108"/>
      <c r="I13" s="117"/>
      <c r="J13" s="80"/>
      <c r="K13" s="114"/>
      <c r="L13" s="80"/>
      <c r="M13" s="79"/>
      <c r="N13" s="80"/>
      <c r="O13" s="276">
        <f>SUM(C13:N13)</f>
        <v>0</v>
      </c>
    </row>
    <row r="14" spans="2:15" s="70" customFormat="1" ht="35.1" customHeight="1" thickBot="1">
      <c r="B14" s="212" t="s">
        <v>79</v>
      </c>
      <c r="C14" s="81"/>
      <c r="D14" s="82"/>
      <c r="E14" s="113"/>
      <c r="F14" s="82"/>
      <c r="G14" s="81"/>
      <c r="H14" s="109"/>
      <c r="I14" s="118"/>
      <c r="J14" s="82"/>
      <c r="K14" s="113"/>
      <c r="L14" s="82"/>
      <c r="M14" s="81"/>
      <c r="N14" s="82"/>
      <c r="O14" s="276"/>
    </row>
    <row r="15" spans="2:15" ht="21.95" customHeight="1" thickBot="1">
      <c r="B15" s="237" t="s">
        <v>18</v>
      </c>
      <c r="C15" s="234"/>
      <c r="D15" s="234"/>
      <c r="E15" s="235"/>
      <c r="F15" s="234"/>
      <c r="G15" s="234"/>
      <c r="H15" s="235"/>
      <c r="I15" s="236"/>
      <c r="J15" s="234"/>
      <c r="K15" s="235"/>
      <c r="L15" s="234"/>
      <c r="M15" s="234"/>
      <c r="N15" s="234"/>
      <c r="O15" s="238" t="s">
        <v>78</v>
      </c>
    </row>
    <row r="16" spans="2:15" s="70" customFormat="1" ht="35.1" customHeight="1">
      <c r="B16" s="209" t="s">
        <v>78</v>
      </c>
      <c r="C16" s="79"/>
      <c r="D16" s="80"/>
      <c r="E16" s="114"/>
      <c r="F16" s="80"/>
      <c r="G16" s="79"/>
      <c r="H16" s="108"/>
      <c r="I16" s="117"/>
      <c r="J16" s="80"/>
      <c r="K16" s="114"/>
      <c r="L16" s="80"/>
      <c r="M16" s="79"/>
      <c r="N16" s="80"/>
      <c r="O16" s="276">
        <f>SUM(C16:N16)</f>
        <v>0</v>
      </c>
    </row>
    <row r="17" spans="2:15" s="70" customFormat="1" ht="35.1" customHeight="1" thickBot="1">
      <c r="B17" s="212" t="s">
        <v>79</v>
      </c>
      <c r="C17" s="81"/>
      <c r="D17" s="82"/>
      <c r="E17" s="113"/>
      <c r="F17" s="82"/>
      <c r="G17" s="81"/>
      <c r="H17" s="109"/>
      <c r="I17" s="118"/>
      <c r="J17" s="82"/>
      <c r="K17" s="113"/>
      <c r="L17" s="82"/>
      <c r="M17" s="81"/>
      <c r="N17" s="82"/>
      <c r="O17" s="276"/>
    </row>
    <row r="18" spans="2:15" ht="21.95" customHeight="1" thickBot="1">
      <c r="B18" s="240" t="s">
        <v>19</v>
      </c>
      <c r="C18" s="169"/>
      <c r="D18" s="169"/>
      <c r="E18" s="170"/>
      <c r="F18" s="169"/>
      <c r="G18" s="169"/>
      <c r="H18" s="170"/>
      <c r="I18" s="175"/>
      <c r="J18" s="169"/>
      <c r="K18" s="170"/>
      <c r="L18" s="169"/>
      <c r="M18" s="169"/>
      <c r="N18" s="169"/>
      <c r="O18" s="239" t="s">
        <v>78</v>
      </c>
    </row>
    <row r="19" spans="2:15" s="70" customFormat="1" ht="35.1" customHeight="1">
      <c r="B19" s="209" t="s">
        <v>78</v>
      </c>
      <c r="C19" s="79"/>
      <c r="D19" s="80"/>
      <c r="E19" s="114"/>
      <c r="F19" s="80"/>
      <c r="G19" s="79"/>
      <c r="H19" s="108"/>
      <c r="I19" s="117"/>
      <c r="J19" s="80"/>
      <c r="K19" s="114"/>
      <c r="L19" s="80"/>
      <c r="M19" s="79"/>
      <c r="N19" s="80"/>
      <c r="O19" s="276">
        <f>SUM(C19:N19)</f>
        <v>0</v>
      </c>
    </row>
    <row r="20" spans="2:15" s="70" customFormat="1" ht="35.1" customHeight="1" thickBot="1">
      <c r="B20" s="212" t="s">
        <v>79</v>
      </c>
      <c r="C20" s="81"/>
      <c r="D20" s="82"/>
      <c r="E20" s="113"/>
      <c r="F20" s="82"/>
      <c r="G20" s="81"/>
      <c r="H20" s="109"/>
      <c r="I20" s="118"/>
      <c r="J20" s="82"/>
      <c r="K20" s="113"/>
      <c r="L20" s="82"/>
      <c r="M20" s="81"/>
      <c r="N20" s="82"/>
      <c r="O20" s="276"/>
    </row>
    <row r="21" spans="2:15" ht="21.95" customHeight="1" thickBot="1">
      <c r="B21" s="243" t="s">
        <v>97</v>
      </c>
      <c r="C21" s="241"/>
      <c r="D21" s="241"/>
      <c r="E21" s="178"/>
      <c r="F21" s="241"/>
      <c r="G21" s="241"/>
      <c r="H21" s="178"/>
      <c r="I21" s="242"/>
      <c r="J21" s="241"/>
      <c r="K21" s="178"/>
      <c r="L21" s="241"/>
      <c r="M21" s="241"/>
      <c r="N21" s="241"/>
      <c r="O21" s="244" t="s">
        <v>78</v>
      </c>
    </row>
    <row r="22" spans="2:15" s="70" customFormat="1" ht="35.1" customHeight="1">
      <c r="B22" s="209" t="s">
        <v>78</v>
      </c>
      <c r="C22" s="79"/>
      <c r="D22" s="80"/>
      <c r="E22" s="114"/>
      <c r="F22" s="80"/>
      <c r="G22" s="105"/>
      <c r="H22" s="108"/>
      <c r="I22" s="117"/>
      <c r="J22" s="80"/>
      <c r="K22" s="114"/>
      <c r="L22" s="80"/>
      <c r="M22" s="79"/>
      <c r="N22" s="80"/>
      <c r="O22" s="276">
        <f>SUM(C22:N22)</f>
        <v>0</v>
      </c>
    </row>
    <row r="23" spans="2:15" s="70" customFormat="1" ht="35.1" customHeight="1">
      <c r="B23" s="212" t="s">
        <v>79</v>
      </c>
      <c r="C23" s="81"/>
      <c r="D23" s="82"/>
      <c r="E23" s="113"/>
      <c r="F23" s="82"/>
      <c r="G23" s="81"/>
      <c r="H23" s="109"/>
      <c r="I23" s="118"/>
      <c r="J23" s="82"/>
      <c r="K23" s="113"/>
      <c r="L23" s="82"/>
      <c r="M23" s="81"/>
      <c r="N23" s="82"/>
      <c r="O23" s="276"/>
    </row>
    <row r="24" spans="2:15" ht="35.1" customHeight="1" thickBot="1">
      <c r="B24" s="207" t="s">
        <v>104</v>
      </c>
      <c r="C24" s="202">
        <f t="shared" ref="C24:N24" si="0">SUM(C4,C7,C13,C16,C19,C22,C10)</f>
        <v>0</v>
      </c>
      <c r="D24" s="201">
        <f t="shared" si="0"/>
        <v>0</v>
      </c>
      <c r="E24" s="204">
        <f t="shared" si="0"/>
        <v>0</v>
      </c>
      <c r="F24" s="201">
        <f t="shared" si="0"/>
        <v>0</v>
      </c>
      <c r="G24" s="202">
        <f t="shared" si="0"/>
        <v>0</v>
      </c>
      <c r="H24" s="206">
        <f t="shared" si="0"/>
        <v>0</v>
      </c>
      <c r="I24" s="205">
        <f t="shared" si="0"/>
        <v>0</v>
      </c>
      <c r="J24" s="201">
        <f t="shared" si="0"/>
        <v>0</v>
      </c>
      <c r="K24" s="204">
        <f t="shared" si="0"/>
        <v>0</v>
      </c>
      <c r="L24" s="201">
        <f t="shared" si="0"/>
        <v>0</v>
      </c>
      <c r="M24" s="202">
        <f t="shared" si="0"/>
        <v>0</v>
      </c>
      <c r="N24" s="201">
        <f t="shared" si="0"/>
        <v>0</v>
      </c>
      <c r="O24" s="200">
        <f>SUM(O19,O16,O13,O7,O4,O22,O10)</f>
        <v>0</v>
      </c>
    </row>
    <row r="25" spans="2:15" ht="29.1" customHeight="1">
      <c r="B25" s="71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</row>
    <row r="26" spans="2:15" ht="36.950000000000003" customHeight="1">
      <c r="B26" s="71"/>
      <c r="C26" s="83"/>
      <c r="D26" s="83"/>
      <c r="E26" s="83"/>
      <c r="F26" s="83"/>
      <c r="G26" s="83"/>
      <c r="H26" s="83"/>
      <c r="I26" s="83"/>
      <c r="J26" s="83"/>
      <c r="K26" s="83"/>
      <c r="L26" s="277" t="s">
        <v>90</v>
      </c>
      <c r="M26" s="277"/>
      <c r="N26" s="277"/>
      <c r="O26" s="277"/>
    </row>
    <row r="27" spans="2:15" ht="5.0999999999999996" customHeight="1">
      <c r="B27" s="71"/>
      <c r="C27" s="83"/>
      <c r="D27" s="83"/>
      <c r="E27" s="83"/>
      <c r="F27" s="83"/>
      <c r="G27" s="83"/>
      <c r="H27" s="83"/>
      <c r="I27" s="83"/>
      <c r="J27" s="83"/>
      <c r="K27" s="83"/>
      <c r="L27" s="273"/>
      <c r="M27" s="273"/>
      <c r="N27" s="273"/>
      <c r="O27" s="273"/>
    </row>
    <row r="28" spans="2:15" ht="51" customHeight="1" thickBot="1">
      <c r="B28" s="71"/>
      <c r="C28" s="83"/>
      <c r="D28" s="83"/>
      <c r="E28" s="83"/>
      <c r="F28" s="83"/>
      <c r="G28" s="83"/>
      <c r="H28" s="83"/>
      <c r="I28" s="83"/>
      <c r="J28" s="83"/>
      <c r="K28" s="83"/>
      <c r="L28" s="274">
        <f>SUM(O19,O16,O13,O7,O4,O22,O10)</f>
        <v>0</v>
      </c>
      <c r="M28" s="274"/>
      <c r="N28" s="274"/>
      <c r="O28" s="274"/>
    </row>
    <row r="29" spans="2:15" ht="21.95" customHeight="1" thickTop="1"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</row>
    <row r="30" spans="2:15" ht="21.95" customHeight="1">
      <c r="L30" s="275" t="s">
        <v>95</v>
      </c>
      <c r="M30" s="275"/>
      <c r="N30" s="275"/>
      <c r="O30" s="275"/>
    </row>
    <row r="31" spans="2:15" ht="21.95" customHeight="1"/>
    <row r="32" spans="2:15" ht="21.95" customHeight="1"/>
    <row r="33" ht="21.95" customHeight="1"/>
    <row r="34" ht="21.95" customHeight="1"/>
    <row r="35" ht="21.95" customHeight="1"/>
    <row r="36" ht="21.95" customHeight="1"/>
    <row r="37" ht="21.95" customHeight="1"/>
    <row r="38" ht="21.95" customHeight="1"/>
    <row r="39" ht="21.95" customHeight="1"/>
    <row r="40" ht="21.95" customHeight="1"/>
    <row r="41" ht="21.95" customHeight="1"/>
    <row r="42" ht="21.95" customHeight="1"/>
    <row r="43" ht="21.95" customHeight="1"/>
    <row r="44" ht="21.95" customHeight="1"/>
    <row r="45" ht="21.95" customHeight="1"/>
    <row r="46" ht="21.95" customHeight="1"/>
    <row r="47" ht="21.95" customHeight="1"/>
    <row r="48" ht="21.95" customHeight="1"/>
    <row r="49" ht="21.95" customHeight="1"/>
    <row r="50" ht="21.95" customHeight="1"/>
    <row r="51" ht="21.95" customHeight="1"/>
    <row r="52" ht="21.95" customHeight="1"/>
    <row r="53" ht="21.95" customHeight="1"/>
    <row r="54" ht="21.95" customHeight="1"/>
    <row r="55" ht="21.95" customHeight="1"/>
    <row r="56" ht="21.95" customHeight="1"/>
    <row r="57" ht="21.95" customHeight="1"/>
    <row r="58" ht="21.95" customHeight="1"/>
    <row r="59" ht="21.95" customHeight="1"/>
    <row r="60" ht="21.95" customHeight="1"/>
    <row r="61" ht="21.95" customHeight="1"/>
  </sheetData>
  <mergeCells count="11">
    <mergeCell ref="L27:O27"/>
    <mergeCell ref="L28:O28"/>
    <mergeCell ref="L30:O30"/>
    <mergeCell ref="O4:O5"/>
    <mergeCell ref="O7:O8"/>
    <mergeCell ref="O10:O11"/>
    <mergeCell ref="O16:O17"/>
    <mergeCell ref="O19:O20"/>
    <mergeCell ref="L26:O26"/>
    <mergeCell ref="O22:O23"/>
    <mergeCell ref="O13:O14"/>
  </mergeCells>
  <hyperlinks>
    <hyperlink ref="L30" location="'Yearly Budget Example'!A1" tooltip="Navigation link back to January" display="Go to Example Budget →" xr:uid="{00000000-0004-0000-0000-000000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rgb="FFFFA400"/>
    <pageSetUpPr fitToPage="1"/>
  </sheetPr>
  <dimension ref="B1:J36"/>
  <sheetViews>
    <sheetView showGridLines="0" workbookViewId="0">
      <selection activeCell="C4" sqref="C4"/>
    </sheetView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5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6</v>
      </c>
      <c r="C2" s="4"/>
      <c r="D2" s="4"/>
      <c r="E2" s="4"/>
      <c r="F2" s="2"/>
      <c r="J2" s="9"/>
    </row>
    <row r="3" spans="2:10" ht="21.95" customHeight="1" thickBot="1">
      <c r="B3" s="4"/>
      <c r="C3" s="4"/>
      <c r="D3" s="4"/>
      <c r="E3" s="4"/>
      <c r="F3" s="2"/>
    </row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14">
        <f t="array" ref="B5:H5">DaysAndWeeks+DATE(CalendarYear,7,1)-WEEKDAY(DATE(CalendarYear,7,1),(WeekStart="M")+1)+1</f>
        <v>44738</v>
      </c>
      <c r="C5" s="14">
        <v>44739</v>
      </c>
      <c r="D5" s="14">
        <v>44740</v>
      </c>
      <c r="E5" s="14">
        <v>44741</v>
      </c>
      <c r="F5" s="14">
        <v>44742</v>
      </c>
      <c r="G5" s="14">
        <v>44743</v>
      </c>
      <c r="H5" s="14">
        <v>44744</v>
      </c>
      <c r="J5" s="131" t="s">
        <v>77</v>
      </c>
    </row>
    <row r="6" spans="2:10" ht="21.95" customHeight="1">
      <c r="B6" s="14"/>
      <c r="C6" s="14"/>
      <c r="D6" s="14"/>
      <c r="E6" s="14"/>
      <c r="F6" s="14"/>
      <c r="G6" s="14"/>
      <c r="H6" s="14"/>
      <c r="J6" s="251" t="s">
        <v>16</v>
      </c>
    </row>
    <row r="7" spans="2:10" ht="21.95" customHeight="1">
      <c r="B7" s="14"/>
      <c r="C7" s="14"/>
      <c r="D7" s="14"/>
      <c r="E7" s="14"/>
      <c r="F7" s="14"/>
      <c r="G7" s="14"/>
      <c r="H7" s="14"/>
      <c r="J7" s="254" t="s">
        <v>105</v>
      </c>
    </row>
    <row r="8" spans="2:10" ht="21.95" customHeight="1">
      <c r="B8" s="14"/>
      <c r="C8" s="14"/>
      <c r="D8" s="14"/>
      <c r="E8" s="14"/>
      <c r="F8" s="14"/>
      <c r="G8" s="14"/>
      <c r="H8" s="14"/>
      <c r="J8" s="258" t="s">
        <v>17</v>
      </c>
    </row>
    <row r="9" spans="2:10" ht="21.95" customHeight="1">
      <c r="B9" s="14"/>
      <c r="C9" s="14"/>
      <c r="D9" s="14"/>
      <c r="E9" s="14"/>
      <c r="F9" s="14"/>
      <c r="G9" s="14"/>
      <c r="H9" s="14"/>
      <c r="J9" s="250" t="s">
        <v>18</v>
      </c>
    </row>
    <row r="10" spans="2:10" ht="21.95" customHeight="1">
      <c r="B10" s="31">
        <f t="array" ref="B10:H10">DaysAndWeeks+DATE(CalendarYear,7,1)-WEEKDAY(DATE(CalendarYear,7,1),(WeekStart="M")+1)+8</f>
        <v>44745</v>
      </c>
      <c r="C10" s="31">
        <v>44746</v>
      </c>
      <c r="D10" s="31">
        <v>44747</v>
      </c>
      <c r="E10" s="31">
        <v>44748</v>
      </c>
      <c r="F10" s="31">
        <v>44749</v>
      </c>
      <c r="G10" s="31">
        <v>44750</v>
      </c>
      <c r="H10" s="31">
        <v>44751</v>
      </c>
      <c r="J10" s="268" t="s">
        <v>19</v>
      </c>
    </row>
    <row r="11" spans="2:10" ht="21.95" customHeight="1">
      <c r="B11" s="32"/>
      <c r="C11" s="32"/>
      <c r="D11" s="32"/>
      <c r="E11" s="32"/>
      <c r="F11" s="32"/>
      <c r="G11" s="32"/>
      <c r="H11" s="32"/>
      <c r="J11" s="271" t="s">
        <v>97</v>
      </c>
    </row>
    <row r="12" spans="2:10" ht="21.95" customHeight="1">
      <c r="B12" s="32"/>
      <c r="C12" s="32"/>
      <c r="D12" s="32"/>
      <c r="E12" s="32"/>
      <c r="F12" s="32"/>
      <c r="G12" s="32"/>
      <c r="H12" s="32"/>
    </row>
    <row r="13" spans="2:10" ht="21.95" customHeight="1">
      <c r="B13" s="32"/>
      <c r="C13" s="32"/>
      <c r="D13" s="32"/>
      <c r="E13" s="32"/>
      <c r="F13" s="32"/>
      <c r="G13" s="32"/>
      <c r="H13" s="32"/>
    </row>
    <row r="14" spans="2:10" ht="21.95" customHeight="1">
      <c r="B14" s="33"/>
      <c r="C14" s="33"/>
      <c r="D14" s="33"/>
      <c r="E14" s="33"/>
      <c r="F14" s="33"/>
      <c r="G14" s="33"/>
      <c r="H14" s="33"/>
    </row>
    <row r="15" spans="2:10" ht="21.95" customHeight="1">
      <c r="B15" s="31">
        <f t="array" ref="B15:H15">DaysAndWeeks+DATE(CalendarYear,7,1)-WEEKDAY(DATE(CalendarYear,7,1),(WeekStart="M")+1)+15</f>
        <v>44752</v>
      </c>
      <c r="C15" s="31">
        <v>44753</v>
      </c>
      <c r="D15" s="31">
        <v>44754</v>
      </c>
      <c r="E15" s="31">
        <v>44755</v>
      </c>
      <c r="F15" s="31">
        <v>44756</v>
      </c>
      <c r="G15" s="31">
        <v>44757</v>
      </c>
      <c r="H15" s="31">
        <v>44758</v>
      </c>
      <c r="J15" s="9"/>
    </row>
    <row r="16" spans="2:10" ht="21.95" customHeight="1">
      <c r="B16" s="32"/>
      <c r="C16" s="32"/>
      <c r="D16" s="32"/>
      <c r="E16" s="32"/>
      <c r="F16" s="32"/>
      <c r="G16" s="32"/>
      <c r="H16" s="32"/>
      <c r="J16" s="9"/>
    </row>
    <row r="17" spans="2:10" ht="21.95" customHeight="1">
      <c r="B17" s="32"/>
      <c r="C17" s="32"/>
      <c r="D17" s="32"/>
      <c r="E17" s="32"/>
      <c r="F17" s="32"/>
      <c r="G17" s="32"/>
      <c r="H17" s="32"/>
      <c r="J17" s="9"/>
    </row>
    <row r="18" spans="2:10" ht="21.95" customHeight="1">
      <c r="B18" s="32"/>
      <c r="C18" s="32"/>
      <c r="D18" s="32"/>
      <c r="E18" s="32"/>
      <c r="F18" s="32"/>
      <c r="G18" s="32"/>
      <c r="H18" s="32"/>
      <c r="J18" s="9"/>
    </row>
    <row r="19" spans="2:10" ht="21.95" customHeight="1">
      <c r="B19" s="33"/>
      <c r="C19" s="33"/>
      <c r="D19" s="33"/>
      <c r="E19" s="33"/>
      <c r="F19" s="33"/>
      <c r="G19" s="33"/>
      <c r="H19" s="33"/>
      <c r="J19" s="9"/>
    </row>
    <row r="20" spans="2:10" ht="21.95" customHeight="1">
      <c r="B20" s="31">
        <f t="array" ref="B20:H20">DaysAndWeeks+DATE(CalendarYear,7,1)-WEEKDAY(DATE(CalendarYear,7,1),(WeekStart="M")+1)+22</f>
        <v>44759</v>
      </c>
      <c r="C20" s="31">
        <v>44760</v>
      </c>
      <c r="D20" s="31">
        <v>44761</v>
      </c>
      <c r="E20" s="31">
        <v>44762</v>
      </c>
      <c r="F20" s="31">
        <v>44763</v>
      </c>
      <c r="G20" s="31">
        <v>44764</v>
      </c>
      <c r="H20" s="31">
        <v>44765</v>
      </c>
      <c r="J20" s="9"/>
    </row>
    <row r="21" spans="2:10" ht="21.95" customHeight="1">
      <c r="B21" s="32"/>
      <c r="C21" s="32"/>
      <c r="D21" s="32"/>
      <c r="E21" s="32"/>
      <c r="F21" s="32"/>
      <c r="G21" s="32"/>
      <c r="H21" s="32"/>
      <c r="J21" s="9"/>
    </row>
    <row r="22" spans="2:10" ht="21.95" customHeight="1">
      <c r="B22" s="32"/>
      <c r="C22" s="32"/>
      <c r="D22" s="32"/>
      <c r="E22" s="32"/>
      <c r="F22" s="32"/>
      <c r="G22" s="32"/>
      <c r="H22" s="32"/>
      <c r="J22" s="9"/>
    </row>
    <row r="23" spans="2:10" ht="21.95" customHeight="1">
      <c r="B23" s="32"/>
      <c r="C23" s="32"/>
      <c r="D23" s="32"/>
      <c r="E23" s="32"/>
      <c r="F23" s="32"/>
      <c r="G23" s="32"/>
      <c r="H23" s="32"/>
      <c r="J23" s="9"/>
    </row>
    <row r="24" spans="2:10" ht="21.95" customHeight="1">
      <c r="B24" s="33"/>
      <c r="C24" s="33"/>
      <c r="D24" s="33"/>
      <c r="E24" s="33"/>
      <c r="F24" s="33"/>
      <c r="G24" s="33"/>
      <c r="H24" s="33"/>
      <c r="J24" s="9"/>
    </row>
    <row r="25" spans="2:10" ht="21.95" customHeight="1">
      <c r="B25" s="31">
        <f t="array" ref="B25:H25">DaysAndWeeks+DATE(CalendarYear,7,1)-WEEKDAY(DATE(CalendarYear,7,1),(WeekStart="M")+1)+29</f>
        <v>44766</v>
      </c>
      <c r="C25" s="31">
        <v>44767</v>
      </c>
      <c r="D25" s="31">
        <v>44768</v>
      </c>
      <c r="E25" s="31">
        <v>44769</v>
      </c>
      <c r="F25" s="31">
        <v>44770</v>
      </c>
      <c r="G25" s="31">
        <v>44771</v>
      </c>
      <c r="H25" s="31">
        <v>44772</v>
      </c>
      <c r="J25" s="9"/>
    </row>
    <row r="26" spans="2:10" ht="21.95" customHeight="1">
      <c r="B26" s="32"/>
      <c r="C26" s="32"/>
      <c r="D26" s="32"/>
      <c r="E26" s="32"/>
      <c r="F26" s="32"/>
      <c r="G26" s="32"/>
      <c r="H26" s="32"/>
      <c r="J26" s="9"/>
    </row>
    <row r="27" spans="2:10" ht="21.95" customHeight="1">
      <c r="B27" s="32"/>
      <c r="C27" s="32"/>
      <c r="D27" s="32"/>
      <c r="E27" s="32"/>
      <c r="F27" s="32"/>
      <c r="G27" s="32"/>
      <c r="H27" s="32"/>
      <c r="J27" s="9"/>
    </row>
    <row r="28" spans="2:10" ht="21.95" customHeight="1">
      <c r="B28" s="32"/>
      <c r="C28" s="32"/>
      <c r="D28" s="32"/>
      <c r="E28" s="32"/>
      <c r="F28" s="32"/>
      <c r="G28" s="32"/>
      <c r="H28" s="32"/>
      <c r="J28" s="9"/>
    </row>
    <row r="29" spans="2:10" ht="21.95" customHeight="1" thickBot="1">
      <c r="B29" s="33"/>
      <c r="C29" s="33"/>
      <c r="D29" s="33"/>
      <c r="E29" s="33"/>
      <c r="F29" s="33"/>
      <c r="G29" s="33"/>
      <c r="H29" s="33"/>
      <c r="J29" s="9"/>
    </row>
    <row r="30" spans="2:10" ht="17.25" thickTop="1">
      <c r="B30" s="12"/>
      <c r="C30" s="12"/>
      <c r="D30" s="12"/>
      <c r="E30" s="12"/>
      <c r="F30" s="12"/>
      <c r="G30" s="12"/>
      <c r="H30" s="12"/>
      <c r="J30" s="9"/>
    </row>
    <row r="31" spans="2:10" ht="18.75">
      <c r="G31" s="3" t="s">
        <v>47</v>
      </c>
      <c r="H31" s="3" t="s">
        <v>58</v>
      </c>
      <c r="J31" s="9"/>
    </row>
    <row r="32" spans="2:10">
      <c r="J32" s="9"/>
    </row>
    <row r="33" spans="10:10">
      <c r="J33" s="9"/>
    </row>
    <row r="34" spans="10:10">
      <c r="J34" s="9"/>
    </row>
    <row r="35" spans="10:10">
      <c r="J35" s="9"/>
    </row>
    <row r="36" spans="10:10">
      <c r="J36" s="9"/>
    </row>
  </sheetData>
  <conditionalFormatting sqref="B5:G8">
    <cfRule type="expression" dxfId="11" priority="2">
      <formula>DAY(B5)&gt;8</formula>
    </cfRule>
  </conditionalFormatting>
  <conditionalFormatting sqref="B25:H29">
    <cfRule type="expression" dxfId="10" priority="1">
      <formula>AND(DAY(B25)&gt;=1,DAY(B25)&lt;=15)</formula>
    </cfRule>
  </conditionalFormatting>
  <hyperlinks>
    <hyperlink ref="H31" location="AUGUST!A1" tooltip="Navigation link to the next month" display="JULY -&gt;" xr:uid="{00000000-0004-0000-0900-000000000000}"/>
    <hyperlink ref="G31" location="JUNE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tabColor rgb="FFEB5F4C"/>
    <pageSetUpPr fitToPage="1"/>
  </sheetPr>
  <dimension ref="B1:J36"/>
  <sheetViews>
    <sheetView showGridLines="0" topLeftCell="A2" workbookViewId="0">
      <selection activeCell="D2" sqref="D2"/>
    </sheetView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5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7</v>
      </c>
      <c r="C2" s="4"/>
      <c r="D2" s="4"/>
      <c r="E2" s="4"/>
      <c r="F2" s="2"/>
      <c r="J2" s="9"/>
    </row>
    <row r="3" spans="2:10" ht="21.95" customHeight="1" thickBot="1">
      <c r="B3" s="4"/>
      <c r="C3" s="4"/>
      <c r="D3" s="4"/>
      <c r="E3" s="4"/>
      <c r="F3" s="2"/>
    </row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14">
        <f t="array" ref="B5:H5">DaysAndWeeks+DATE(CalendarYear,8,1)-WEEKDAY(DATE(CalendarYear,8,1),(WeekStart="M")+1)+1</f>
        <v>44773</v>
      </c>
      <c r="C5" s="14">
        <v>44774</v>
      </c>
      <c r="D5" s="14">
        <v>44775</v>
      </c>
      <c r="E5" s="14">
        <v>44776</v>
      </c>
      <c r="F5" s="14">
        <v>44777</v>
      </c>
      <c r="G5" s="14">
        <v>44778</v>
      </c>
      <c r="H5" s="14">
        <v>44779</v>
      </c>
      <c r="J5" s="131" t="s">
        <v>77</v>
      </c>
    </row>
    <row r="6" spans="2:10" ht="21.95" customHeight="1">
      <c r="B6" s="14"/>
      <c r="C6" s="14"/>
      <c r="D6" s="14"/>
      <c r="E6" s="14"/>
      <c r="F6" s="14"/>
      <c r="G6" s="14"/>
      <c r="H6" s="14"/>
      <c r="J6" s="251" t="s">
        <v>16</v>
      </c>
    </row>
    <row r="7" spans="2:10" ht="21.95" customHeight="1">
      <c r="B7" s="14"/>
      <c r="C7" s="14"/>
      <c r="D7" s="14"/>
      <c r="E7" s="14"/>
      <c r="F7" s="14"/>
      <c r="G7" s="14"/>
      <c r="H7" s="14"/>
      <c r="J7" s="254" t="s">
        <v>105</v>
      </c>
    </row>
    <row r="8" spans="2:10" ht="21.95" customHeight="1">
      <c r="B8" s="14"/>
      <c r="C8" s="14"/>
      <c r="D8" s="14"/>
      <c r="E8" s="14"/>
      <c r="F8" s="14"/>
      <c r="G8" s="14"/>
      <c r="H8" s="14"/>
      <c r="J8" s="258" t="s">
        <v>17</v>
      </c>
    </row>
    <row r="9" spans="2:10" ht="21.95" customHeight="1">
      <c r="B9" s="14"/>
      <c r="C9" s="14"/>
      <c r="D9" s="14"/>
      <c r="E9" s="14"/>
      <c r="F9" s="14"/>
      <c r="G9" s="14"/>
      <c r="H9" s="14"/>
      <c r="J9" s="250" t="s">
        <v>18</v>
      </c>
    </row>
    <row r="10" spans="2:10" ht="21.95" customHeight="1">
      <c r="B10" s="31">
        <f t="array" ref="B10:H10">DaysAndWeeks+DATE(CalendarYear,8,1)-WEEKDAY(DATE(CalendarYear,8,1),(WeekStart="M")+1)+8</f>
        <v>44780</v>
      </c>
      <c r="C10" s="31">
        <v>44781</v>
      </c>
      <c r="D10" s="31">
        <v>44782</v>
      </c>
      <c r="E10" s="31">
        <v>44783</v>
      </c>
      <c r="F10" s="31">
        <v>44784</v>
      </c>
      <c r="G10" s="31">
        <v>44785</v>
      </c>
      <c r="H10" s="31">
        <v>44786</v>
      </c>
      <c r="J10" s="268" t="s">
        <v>19</v>
      </c>
    </row>
    <row r="11" spans="2:10" ht="21.95" customHeight="1">
      <c r="B11" s="32"/>
      <c r="C11" s="32"/>
      <c r="D11" s="32"/>
      <c r="E11" s="32"/>
      <c r="F11" s="32"/>
      <c r="G11" s="32"/>
      <c r="H11" s="32"/>
      <c r="J11" s="271" t="s">
        <v>97</v>
      </c>
    </row>
    <row r="12" spans="2:10" ht="21.95" customHeight="1">
      <c r="B12" s="32"/>
      <c r="C12" s="32"/>
      <c r="D12" s="32"/>
      <c r="E12" s="32"/>
      <c r="F12" s="32"/>
      <c r="G12" s="32"/>
      <c r="H12" s="32"/>
    </row>
    <row r="13" spans="2:10" ht="21.95" customHeight="1">
      <c r="B13" s="32"/>
      <c r="C13" s="32"/>
      <c r="D13" s="32"/>
      <c r="E13" s="32"/>
      <c r="F13" s="32"/>
      <c r="G13" s="32"/>
      <c r="H13" s="32"/>
    </row>
    <row r="14" spans="2:10" ht="21.95" customHeight="1">
      <c r="B14" s="33"/>
      <c r="C14" s="33"/>
      <c r="D14" s="33"/>
      <c r="E14" s="33"/>
      <c r="F14" s="33"/>
      <c r="G14" s="33"/>
      <c r="H14" s="33"/>
    </row>
    <row r="15" spans="2:10" ht="21.95" customHeight="1">
      <c r="B15" s="31">
        <f t="array" ref="B15:H15">DaysAndWeeks+DATE(CalendarYear,8,1)-WEEKDAY(DATE(CalendarYear,8,1),(WeekStart="M")+1)+15</f>
        <v>44787</v>
      </c>
      <c r="C15" s="31">
        <v>44788</v>
      </c>
      <c r="D15" s="31">
        <v>44789</v>
      </c>
      <c r="E15" s="31">
        <v>44790</v>
      </c>
      <c r="F15" s="31">
        <v>44791</v>
      </c>
      <c r="G15" s="31">
        <v>44792</v>
      </c>
      <c r="H15" s="31">
        <v>44793</v>
      </c>
      <c r="J15" s="9"/>
    </row>
    <row r="16" spans="2:10" ht="21.95" customHeight="1">
      <c r="B16" s="32"/>
      <c r="C16" s="32"/>
      <c r="D16" s="32"/>
      <c r="E16" s="32"/>
      <c r="F16" s="32"/>
      <c r="G16" s="32"/>
      <c r="H16" s="32"/>
      <c r="J16" s="9"/>
    </row>
    <row r="17" spans="2:10" ht="21.95" customHeight="1">
      <c r="B17" s="32"/>
      <c r="C17" s="32"/>
      <c r="D17" s="32"/>
      <c r="E17" s="32"/>
      <c r="F17" s="32"/>
      <c r="G17" s="32"/>
      <c r="H17" s="32"/>
      <c r="J17" s="9"/>
    </row>
    <row r="18" spans="2:10" ht="21.95" customHeight="1">
      <c r="B18" s="32"/>
      <c r="C18" s="32"/>
      <c r="D18" s="32"/>
      <c r="E18" s="32"/>
      <c r="F18" s="32"/>
      <c r="G18" s="32"/>
      <c r="H18" s="32"/>
      <c r="J18" s="9"/>
    </row>
    <row r="19" spans="2:10" ht="21.95" customHeight="1">
      <c r="B19" s="33"/>
      <c r="C19" s="33"/>
      <c r="D19" s="33"/>
      <c r="E19" s="33"/>
      <c r="F19" s="33"/>
      <c r="G19" s="33"/>
      <c r="H19" s="33"/>
      <c r="J19" s="9"/>
    </row>
    <row r="20" spans="2:10" ht="21.95" customHeight="1">
      <c r="B20" s="31">
        <f t="array" ref="B20:H20">DaysAndWeeks+DATE(CalendarYear,8,1)-WEEKDAY(DATE(CalendarYear,8,1),(WeekStart="M")+1)+22</f>
        <v>44794</v>
      </c>
      <c r="C20" s="31">
        <v>44795</v>
      </c>
      <c r="D20" s="31">
        <v>44796</v>
      </c>
      <c r="E20" s="31">
        <v>44797</v>
      </c>
      <c r="F20" s="31">
        <v>44798</v>
      </c>
      <c r="G20" s="31">
        <v>44799</v>
      </c>
      <c r="H20" s="31">
        <v>44800</v>
      </c>
      <c r="J20" s="9"/>
    </row>
    <row r="21" spans="2:10" ht="21.95" customHeight="1">
      <c r="B21" s="32"/>
      <c r="C21" s="32"/>
      <c r="D21" s="32"/>
      <c r="E21" s="32"/>
      <c r="F21" s="32"/>
      <c r="G21" s="32"/>
      <c r="H21" s="32"/>
      <c r="J21" s="9"/>
    </row>
    <row r="22" spans="2:10" ht="21.95" customHeight="1">
      <c r="B22" s="32"/>
      <c r="C22" s="32"/>
      <c r="D22" s="32"/>
      <c r="E22" s="32"/>
      <c r="F22" s="32"/>
      <c r="G22" s="32"/>
      <c r="H22" s="32"/>
      <c r="J22" s="9"/>
    </row>
    <row r="23" spans="2:10" ht="21.95" customHeight="1">
      <c r="B23" s="32"/>
      <c r="C23" s="32"/>
      <c r="D23" s="32"/>
      <c r="E23" s="32"/>
      <c r="F23" s="32"/>
      <c r="G23" s="32"/>
      <c r="H23" s="32"/>
      <c r="J23" s="9"/>
    </row>
    <row r="24" spans="2:10" ht="21.95" customHeight="1">
      <c r="B24" s="33"/>
      <c r="C24" s="33"/>
      <c r="D24" s="33"/>
      <c r="E24" s="33"/>
      <c r="F24" s="33"/>
      <c r="G24" s="33"/>
      <c r="H24" s="33"/>
      <c r="J24" s="9"/>
    </row>
    <row r="25" spans="2:10" ht="21.95" customHeight="1">
      <c r="B25" s="31">
        <f t="array" ref="B25:H25">DaysAndWeeks+DATE(CalendarYear,8,1)-WEEKDAY(DATE(CalendarYear,8,1),(WeekStart="M")+1)+29</f>
        <v>44801</v>
      </c>
      <c r="C25" s="31">
        <v>44802</v>
      </c>
      <c r="D25" s="31">
        <v>44803</v>
      </c>
      <c r="E25" s="31">
        <v>44804</v>
      </c>
      <c r="F25" s="31">
        <v>44805</v>
      </c>
      <c r="G25" s="31">
        <v>44806</v>
      </c>
      <c r="H25" s="31">
        <v>44807</v>
      </c>
      <c r="J25" s="9"/>
    </row>
    <row r="26" spans="2:10" ht="21.95" customHeight="1">
      <c r="B26" s="32"/>
      <c r="C26" s="32"/>
      <c r="D26" s="32"/>
      <c r="E26" s="32"/>
      <c r="F26" s="32"/>
      <c r="G26" s="32"/>
      <c r="H26" s="32"/>
      <c r="J26" s="9"/>
    </row>
    <row r="27" spans="2:10" ht="21.95" customHeight="1">
      <c r="B27" s="32"/>
      <c r="C27" s="32"/>
      <c r="D27" s="32"/>
      <c r="E27" s="32"/>
      <c r="F27" s="32"/>
      <c r="G27" s="32"/>
      <c r="H27" s="32"/>
      <c r="J27" s="9"/>
    </row>
    <row r="28" spans="2:10" ht="21.95" customHeight="1">
      <c r="B28" s="32"/>
      <c r="C28" s="32"/>
      <c r="D28" s="32"/>
      <c r="E28" s="32"/>
      <c r="F28" s="32"/>
      <c r="G28" s="32"/>
      <c r="H28" s="32"/>
      <c r="J28" s="9"/>
    </row>
    <row r="29" spans="2:10" ht="21.95" customHeight="1" thickBot="1">
      <c r="B29" s="33"/>
      <c r="C29" s="33"/>
      <c r="D29" s="33"/>
      <c r="E29" s="33"/>
      <c r="F29" s="33"/>
      <c r="G29" s="33"/>
      <c r="H29" s="33"/>
      <c r="J29" s="9"/>
    </row>
    <row r="30" spans="2:10" ht="17.25" thickTop="1">
      <c r="B30" s="12"/>
      <c r="C30" s="12"/>
      <c r="D30" s="12"/>
      <c r="E30" s="12"/>
      <c r="F30" s="12"/>
      <c r="G30" s="12"/>
      <c r="H30" s="12"/>
      <c r="J30" s="9"/>
    </row>
    <row r="31" spans="2:10" ht="18.75">
      <c r="G31" s="3" t="s">
        <v>48</v>
      </c>
      <c r="H31" s="3" t="s">
        <v>59</v>
      </c>
      <c r="J31" s="9"/>
    </row>
    <row r="32" spans="2:10">
      <c r="J32" s="9"/>
    </row>
    <row r="33" spans="10:10">
      <c r="J33" s="9"/>
    </row>
    <row r="34" spans="10:10">
      <c r="J34" s="9"/>
    </row>
    <row r="35" spans="10:10">
      <c r="J35" s="9"/>
    </row>
    <row r="36" spans="10:10">
      <c r="J36" s="9"/>
    </row>
  </sheetData>
  <conditionalFormatting sqref="B5:G8">
    <cfRule type="expression" dxfId="9" priority="2">
      <formula>DAY(B5)&gt;8</formula>
    </cfRule>
  </conditionalFormatting>
  <conditionalFormatting sqref="B25:H29">
    <cfRule type="expression" dxfId="8" priority="1">
      <formula>AND(DAY(B25)&gt;=1,DAY(B25)&lt;=15)</formula>
    </cfRule>
  </conditionalFormatting>
  <hyperlinks>
    <hyperlink ref="H31" location="SEPTEMBER!A1" tooltip="Navigation link to the next month" display="JULY -&gt;" xr:uid="{00000000-0004-0000-0A00-000000000000}"/>
    <hyperlink ref="G31" location="JULY!A1" tooltip="Navigation link to the previous month" display="&lt;- MAY" xr:uid="{00000000-0004-0000-0A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rgb="FF558EDD"/>
    <pageSetUpPr fitToPage="1"/>
  </sheetPr>
  <dimension ref="B1:J36"/>
  <sheetViews>
    <sheetView showGridLines="0" workbookViewId="0">
      <selection activeCell="E2" sqref="E2"/>
    </sheetView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5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8</v>
      </c>
      <c r="C2" s="4"/>
      <c r="D2" s="4"/>
      <c r="E2" s="4"/>
      <c r="F2" s="2"/>
      <c r="J2" s="9"/>
    </row>
    <row r="3" spans="2:10" ht="21.95" customHeight="1" thickBot="1">
      <c r="B3" s="4"/>
      <c r="C3" s="4"/>
      <c r="D3" s="4"/>
      <c r="E3" s="4"/>
      <c r="F3" s="2"/>
    </row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14">
        <f t="array" ref="B5:H5">DaysAndWeeks+DATE(CalendarYear,9,1)-WEEKDAY(DATE(CalendarYear,9,1),(WeekStart="M")+1)+1</f>
        <v>44801</v>
      </c>
      <c r="C5" s="14">
        <v>44802</v>
      </c>
      <c r="D5" s="14">
        <v>44803</v>
      </c>
      <c r="E5" s="14">
        <v>44804</v>
      </c>
      <c r="F5" s="14">
        <v>44805</v>
      </c>
      <c r="G5" s="14">
        <v>44806</v>
      </c>
      <c r="H5" s="14">
        <v>44807</v>
      </c>
      <c r="J5" s="131" t="s">
        <v>77</v>
      </c>
    </row>
    <row r="6" spans="2:10" ht="21.95" customHeight="1">
      <c r="B6" s="14"/>
      <c r="C6" s="14"/>
      <c r="D6" s="14"/>
      <c r="E6" s="14"/>
      <c r="F6" s="14"/>
      <c r="G6" s="14"/>
      <c r="H6" s="14"/>
      <c r="J6" s="251" t="s">
        <v>16</v>
      </c>
    </row>
    <row r="7" spans="2:10" ht="21.95" customHeight="1">
      <c r="B7" s="14"/>
      <c r="C7" s="14"/>
      <c r="D7" s="14"/>
      <c r="E7" s="14"/>
      <c r="F7" s="14"/>
      <c r="G7" s="14"/>
      <c r="H7" s="14"/>
      <c r="J7" s="254" t="s">
        <v>105</v>
      </c>
    </row>
    <row r="8" spans="2:10" ht="21.95" customHeight="1">
      <c r="B8" s="14"/>
      <c r="C8" s="14"/>
      <c r="D8" s="14"/>
      <c r="E8" s="14"/>
      <c r="F8" s="14"/>
      <c r="G8" s="14"/>
      <c r="H8" s="14"/>
      <c r="J8" s="258" t="s">
        <v>17</v>
      </c>
    </row>
    <row r="9" spans="2:10" ht="21.95" customHeight="1">
      <c r="B9" s="14"/>
      <c r="C9" s="14"/>
      <c r="D9" s="14"/>
      <c r="E9" s="14"/>
      <c r="F9" s="14"/>
      <c r="G9" s="14"/>
      <c r="H9" s="14"/>
      <c r="J9" s="250" t="s">
        <v>18</v>
      </c>
    </row>
    <row r="10" spans="2:10" ht="21.95" customHeight="1">
      <c r="B10" s="31">
        <f t="array" ref="B10:H10">DaysAndWeeks+DATE(CalendarYear,9,1)-WEEKDAY(DATE(CalendarYear,9,1),(WeekStart="M")+1)+8</f>
        <v>44808</v>
      </c>
      <c r="C10" s="31">
        <v>44809</v>
      </c>
      <c r="D10" s="31">
        <v>44810</v>
      </c>
      <c r="E10" s="31">
        <v>44811</v>
      </c>
      <c r="F10" s="31">
        <v>44812</v>
      </c>
      <c r="G10" s="31">
        <v>44813</v>
      </c>
      <c r="H10" s="31">
        <v>44814</v>
      </c>
      <c r="J10" s="268" t="s">
        <v>19</v>
      </c>
    </row>
    <row r="11" spans="2:10" ht="21.95" customHeight="1">
      <c r="B11" s="32"/>
      <c r="C11" s="32"/>
      <c r="D11" s="32"/>
      <c r="E11" s="32"/>
      <c r="F11" s="32"/>
      <c r="G11" s="32"/>
      <c r="H11" s="32"/>
      <c r="J11" s="271" t="s">
        <v>97</v>
      </c>
    </row>
    <row r="12" spans="2:10" ht="21.95" customHeight="1">
      <c r="B12" s="32"/>
      <c r="C12" s="32"/>
      <c r="D12" s="32"/>
      <c r="E12" s="32"/>
      <c r="F12" s="32"/>
      <c r="G12" s="32"/>
      <c r="H12" s="32"/>
    </row>
    <row r="13" spans="2:10" ht="21.95" customHeight="1">
      <c r="B13" s="32"/>
      <c r="C13" s="32"/>
      <c r="D13" s="32"/>
      <c r="E13" s="32"/>
      <c r="F13" s="32"/>
      <c r="G13" s="32"/>
      <c r="H13" s="32"/>
    </row>
    <row r="14" spans="2:10" ht="21.95" customHeight="1">
      <c r="B14" s="33"/>
      <c r="C14" s="33"/>
      <c r="D14" s="33"/>
      <c r="E14" s="33"/>
      <c r="F14" s="33"/>
      <c r="G14" s="33"/>
      <c r="H14" s="33"/>
    </row>
    <row r="15" spans="2:10" ht="21.95" customHeight="1">
      <c r="B15" s="31">
        <f t="array" ref="B15:H15">DaysAndWeeks+DATE(CalendarYear,9,1)-WEEKDAY(DATE(CalendarYear,9,1),(WeekStart="M")+1)+15</f>
        <v>44815</v>
      </c>
      <c r="C15" s="31">
        <v>44816</v>
      </c>
      <c r="D15" s="31">
        <v>44817</v>
      </c>
      <c r="E15" s="31">
        <v>44818</v>
      </c>
      <c r="F15" s="31">
        <v>44819</v>
      </c>
      <c r="G15" s="31">
        <v>44820</v>
      </c>
      <c r="H15" s="31">
        <v>44821</v>
      </c>
      <c r="J15" s="9"/>
    </row>
    <row r="16" spans="2:10" ht="21.95" customHeight="1">
      <c r="B16" s="32"/>
      <c r="C16" s="32"/>
      <c r="D16" s="32"/>
      <c r="E16" s="32"/>
      <c r="F16" s="32"/>
      <c r="G16" s="32"/>
      <c r="H16" s="32"/>
      <c r="J16" s="9"/>
    </row>
    <row r="17" spans="2:10" ht="21.95" customHeight="1">
      <c r="B17" s="32"/>
      <c r="C17" s="32"/>
      <c r="D17" s="32"/>
      <c r="E17" s="32"/>
      <c r="F17" s="32"/>
      <c r="G17" s="32"/>
      <c r="H17" s="32"/>
      <c r="J17" s="9"/>
    </row>
    <row r="18" spans="2:10" ht="21.95" customHeight="1">
      <c r="B18" s="32"/>
      <c r="C18" s="32"/>
      <c r="D18" s="32"/>
      <c r="E18" s="32"/>
      <c r="F18" s="32"/>
      <c r="G18" s="32"/>
      <c r="H18" s="32"/>
      <c r="J18" s="9"/>
    </row>
    <row r="19" spans="2:10" ht="21.95" customHeight="1">
      <c r="B19" s="33"/>
      <c r="C19" s="33"/>
      <c r="D19" s="33"/>
      <c r="E19" s="33"/>
      <c r="F19" s="33"/>
      <c r="G19" s="33"/>
      <c r="H19" s="33"/>
      <c r="J19" s="9"/>
    </row>
    <row r="20" spans="2:10" ht="21.95" customHeight="1">
      <c r="B20" s="14">
        <f t="array" ref="B20:H20">DaysAndWeeks+DATE(CalendarYear,9,1)-WEEKDAY(DATE(CalendarYear,9,1),(WeekStart="M")+1)+22</f>
        <v>44822</v>
      </c>
      <c r="C20" s="14">
        <v>44823</v>
      </c>
      <c r="D20" s="14">
        <v>44824</v>
      </c>
      <c r="E20" s="14">
        <v>44825</v>
      </c>
      <c r="F20" s="14">
        <v>44826</v>
      </c>
      <c r="G20" s="14">
        <v>44827</v>
      </c>
      <c r="H20" s="14">
        <v>44828</v>
      </c>
      <c r="J20" s="9"/>
    </row>
    <row r="21" spans="2:10" ht="21.95" customHeight="1">
      <c r="B21" s="14"/>
      <c r="C21" s="14"/>
      <c r="D21" s="14"/>
      <c r="E21" s="14"/>
      <c r="F21" s="14"/>
      <c r="G21" s="14"/>
      <c r="H21" s="14"/>
      <c r="J21" s="9"/>
    </row>
    <row r="22" spans="2:10" ht="21.95" customHeight="1">
      <c r="B22" s="14"/>
      <c r="C22" s="14"/>
      <c r="D22" s="14"/>
      <c r="E22" s="14"/>
      <c r="F22" s="14"/>
      <c r="G22" s="14"/>
      <c r="H22" s="14"/>
      <c r="J22" s="9"/>
    </row>
    <row r="23" spans="2:10" ht="21.95" customHeight="1">
      <c r="B23" s="14"/>
      <c r="C23" s="14"/>
      <c r="D23" s="14"/>
      <c r="E23" s="14"/>
      <c r="F23" s="14"/>
      <c r="G23" s="14"/>
      <c r="H23" s="14"/>
      <c r="J23" s="9"/>
    </row>
    <row r="24" spans="2:10" ht="21.95" customHeight="1">
      <c r="B24" s="14"/>
      <c r="C24" s="14"/>
      <c r="D24" s="14"/>
      <c r="E24" s="14"/>
      <c r="F24" s="14"/>
      <c r="G24" s="14"/>
      <c r="H24" s="14"/>
      <c r="J24" s="9"/>
    </row>
    <row r="25" spans="2:10" ht="21.95" customHeight="1">
      <c r="B25" s="31">
        <f t="array" ref="B25:H25">DaysAndWeeks+DATE(CalendarYear,9,1)-WEEKDAY(DATE(CalendarYear,9,1),(WeekStart="M")+1)+29</f>
        <v>44829</v>
      </c>
      <c r="C25" s="31">
        <v>44830</v>
      </c>
      <c r="D25" s="31">
        <v>44831</v>
      </c>
      <c r="E25" s="31">
        <v>44832</v>
      </c>
      <c r="F25" s="31">
        <v>44833</v>
      </c>
      <c r="G25" s="31">
        <v>44834</v>
      </c>
      <c r="H25" s="31">
        <v>44835</v>
      </c>
      <c r="J25" s="9"/>
    </row>
    <row r="26" spans="2:10" ht="21.95" customHeight="1">
      <c r="B26" s="32"/>
      <c r="C26" s="32"/>
      <c r="D26" s="32"/>
      <c r="E26" s="32"/>
      <c r="F26" s="32"/>
      <c r="G26" s="32"/>
      <c r="H26" s="32"/>
      <c r="J26" s="9"/>
    </row>
    <row r="27" spans="2:10" ht="21.95" customHeight="1">
      <c r="B27" s="32"/>
      <c r="C27" s="32"/>
      <c r="D27" s="32"/>
      <c r="E27" s="32"/>
      <c r="F27" s="32"/>
      <c r="G27" s="32"/>
      <c r="H27" s="32"/>
      <c r="J27" s="9"/>
    </row>
    <row r="28" spans="2:10" ht="21.95" customHeight="1">
      <c r="B28" s="32"/>
      <c r="C28" s="32"/>
      <c r="D28" s="32"/>
      <c r="E28" s="32"/>
      <c r="F28" s="32"/>
      <c r="G28" s="32"/>
      <c r="H28" s="32"/>
      <c r="J28" s="9"/>
    </row>
    <row r="29" spans="2:10" ht="21.95" customHeight="1">
      <c r="B29" s="33"/>
      <c r="C29" s="33"/>
      <c r="D29" s="33"/>
      <c r="E29" s="33"/>
      <c r="F29" s="33"/>
      <c r="G29" s="33"/>
      <c r="H29" s="33"/>
      <c r="J29" s="9"/>
    </row>
    <row r="30" spans="2:10" ht="21.95" customHeight="1">
      <c r="B30" s="14">
        <f t="array" ref="B30:H30">DaysAndWeeks+DATE(CalendarYear,9,1)-WEEKDAY(DATE(CalendarYear,9,1),(WeekStart="M")+1)+36</f>
        <v>44836</v>
      </c>
      <c r="C30" s="14">
        <v>44837</v>
      </c>
      <c r="D30" s="14">
        <v>44838</v>
      </c>
      <c r="E30" s="14">
        <v>44839</v>
      </c>
      <c r="F30" s="14">
        <v>44840</v>
      </c>
      <c r="G30" s="14">
        <v>44841</v>
      </c>
      <c r="H30" s="14">
        <v>44842</v>
      </c>
      <c r="J30" s="9"/>
    </row>
    <row r="31" spans="2:10" ht="21.95" customHeight="1">
      <c r="B31" s="14"/>
      <c r="C31" s="14"/>
      <c r="D31" s="14"/>
      <c r="E31" s="14"/>
      <c r="F31" s="14"/>
      <c r="G31" s="14"/>
      <c r="H31" s="14"/>
      <c r="J31" s="9"/>
    </row>
    <row r="32" spans="2:10" ht="21.95" customHeight="1">
      <c r="B32" s="14"/>
      <c r="C32" s="14"/>
      <c r="D32" s="14"/>
      <c r="E32" s="14"/>
      <c r="F32" s="14"/>
      <c r="G32" s="14"/>
      <c r="H32" s="14"/>
      <c r="J32" s="9"/>
    </row>
    <row r="33" spans="2:10" ht="21.95" customHeight="1" thickBot="1">
      <c r="B33" s="14"/>
      <c r="C33" s="14"/>
      <c r="D33" s="14"/>
      <c r="E33" s="14"/>
      <c r="F33" s="14"/>
      <c r="G33" s="14"/>
      <c r="H33" s="14"/>
      <c r="J33" s="9"/>
    </row>
    <row r="34" spans="2:10" ht="17.25" thickTop="1">
      <c r="B34" s="12"/>
      <c r="C34" s="12"/>
      <c r="D34" s="12"/>
      <c r="E34" s="12"/>
      <c r="F34" s="12"/>
      <c r="G34" s="12"/>
      <c r="H34" s="12"/>
      <c r="J34" s="9"/>
    </row>
    <row r="35" spans="2:10" ht="18.75">
      <c r="G35" s="3" t="s">
        <v>49</v>
      </c>
      <c r="H35" s="3" t="s">
        <v>60</v>
      </c>
      <c r="J35" s="9"/>
    </row>
    <row r="36" spans="2:10">
      <c r="J36" s="9"/>
    </row>
  </sheetData>
  <conditionalFormatting sqref="B5:G8">
    <cfRule type="expression" dxfId="7" priority="2">
      <formula>DAY(B5)&gt;8</formula>
    </cfRule>
  </conditionalFormatting>
  <conditionalFormatting sqref="B25:H33">
    <cfRule type="expression" dxfId="6" priority="1">
      <formula>AND(DAY(B25)&gt;=1,DAY(B25)&lt;=15)</formula>
    </cfRule>
  </conditionalFormatting>
  <hyperlinks>
    <hyperlink ref="H35" location="OCTOBER!A1" tooltip="Navigation link to the next month" display="JULY -&gt;" xr:uid="{00000000-0004-0000-0B00-000000000000}"/>
    <hyperlink ref="G35" location="AUGUST!A1" tooltip="Navigation link to the previous month" display="&lt;- MAY" xr:uid="{00000000-0004-0000-0B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rgb="FFFF4201"/>
    <pageSetUpPr fitToPage="1"/>
  </sheetPr>
  <dimension ref="B1:J36"/>
  <sheetViews>
    <sheetView showGridLines="0" topLeftCell="A12" workbookViewId="0">
      <selection activeCell="H31" sqref="H31"/>
    </sheetView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5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9</v>
      </c>
      <c r="C2" s="4"/>
      <c r="D2" s="4"/>
      <c r="E2" s="4"/>
      <c r="F2" s="2"/>
      <c r="J2" s="9"/>
    </row>
    <row r="3" spans="2:10" ht="21.95" customHeight="1" thickBot="1">
      <c r="B3" s="4"/>
      <c r="C3" s="4"/>
      <c r="D3" s="4"/>
      <c r="E3" s="4"/>
      <c r="F3" s="2"/>
    </row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14">
        <f t="array" ref="B5:H5">DaysAndWeeks+DATE(CalendarYear,10,1)-WEEKDAY(DATE(CalendarYear,10,1),(WeekStart="M")+1)+1</f>
        <v>44829</v>
      </c>
      <c r="C5" s="14">
        <v>44830</v>
      </c>
      <c r="D5" s="14">
        <v>44831</v>
      </c>
      <c r="E5" s="14">
        <v>44832</v>
      </c>
      <c r="F5" s="14">
        <v>44833</v>
      </c>
      <c r="G5" s="14">
        <v>44834</v>
      </c>
      <c r="H5" s="14">
        <v>44835</v>
      </c>
      <c r="J5" s="131" t="s">
        <v>77</v>
      </c>
    </row>
    <row r="6" spans="2:10" ht="21.95" customHeight="1">
      <c r="B6" s="14"/>
      <c r="C6" s="14"/>
      <c r="D6" s="14"/>
      <c r="E6" s="14"/>
      <c r="F6" s="14"/>
      <c r="G6" s="14"/>
      <c r="H6" s="14"/>
      <c r="J6" s="251" t="s">
        <v>16</v>
      </c>
    </row>
    <row r="7" spans="2:10" ht="21.95" customHeight="1">
      <c r="B7" s="14"/>
      <c r="C7" s="14"/>
      <c r="D7" s="14"/>
      <c r="E7" s="14"/>
      <c r="F7" s="14"/>
      <c r="G7" s="14"/>
      <c r="H7" s="14"/>
      <c r="J7" s="254" t="s">
        <v>105</v>
      </c>
    </row>
    <row r="8" spans="2:10" ht="21.95" customHeight="1">
      <c r="B8" s="14"/>
      <c r="C8" s="14"/>
      <c r="D8" s="14"/>
      <c r="E8" s="14"/>
      <c r="F8" s="14"/>
      <c r="G8" s="14"/>
      <c r="H8" s="14"/>
      <c r="J8" s="258" t="s">
        <v>17</v>
      </c>
    </row>
    <row r="9" spans="2:10" ht="21.95" customHeight="1">
      <c r="B9" s="14"/>
      <c r="C9" s="14"/>
      <c r="D9" s="14"/>
      <c r="E9" s="14"/>
      <c r="F9" s="14"/>
      <c r="G9" s="14"/>
      <c r="H9" s="14"/>
      <c r="J9" s="250" t="s">
        <v>18</v>
      </c>
    </row>
    <row r="10" spans="2:10" ht="21.95" customHeight="1">
      <c r="B10" s="31">
        <f t="array" ref="B10:H10">DaysAndWeeks+DATE(CalendarYear,10,1)-WEEKDAY(DATE(CalendarYear,10,1),(WeekStart="M")+1)+8</f>
        <v>44836</v>
      </c>
      <c r="C10" s="31">
        <v>44837</v>
      </c>
      <c r="D10" s="31">
        <v>44838</v>
      </c>
      <c r="E10" s="31">
        <v>44839</v>
      </c>
      <c r="F10" s="31">
        <v>44840</v>
      </c>
      <c r="G10" s="31">
        <v>44841</v>
      </c>
      <c r="H10" s="31">
        <v>44842</v>
      </c>
      <c r="J10" s="268" t="s">
        <v>19</v>
      </c>
    </row>
    <row r="11" spans="2:10" ht="21.95" customHeight="1">
      <c r="B11" s="32"/>
      <c r="C11" s="32"/>
      <c r="D11" s="32"/>
      <c r="E11" s="32"/>
      <c r="F11" s="32"/>
      <c r="G11" s="32"/>
      <c r="H11" s="32"/>
      <c r="J11" s="271" t="s">
        <v>97</v>
      </c>
    </row>
    <row r="12" spans="2:10" ht="21.95" customHeight="1">
      <c r="B12" s="32"/>
      <c r="C12" s="32"/>
      <c r="D12" s="32"/>
      <c r="E12" s="32"/>
      <c r="F12" s="32"/>
      <c r="G12" s="32"/>
      <c r="H12" s="32"/>
    </row>
    <row r="13" spans="2:10" ht="21.95" customHeight="1">
      <c r="B13" s="32"/>
      <c r="C13" s="32"/>
      <c r="D13" s="32"/>
      <c r="E13" s="32"/>
      <c r="F13" s="32"/>
      <c r="G13" s="32"/>
      <c r="H13" s="32"/>
    </row>
    <row r="14" spans="2:10" ht="21.95" customHeight="1">
      <c r="B14" s="33"/>
      <c r="C14" s="33"/>
      <c r="D14" s="33"/>
      <c r="E14" s="33"/>
      <c r="F14" s="33"/>
      <c r="G14" s="33"/>
      <c r="H14" s="33"/>
    </row>
    <row r="15" spans="2:10" ht="21.95" customHeight="1">
      <c r="B15" s="31">
        <f t="array" ref="B15:H15">DaysAndWeeks+DATE(CalendarYear,10,1)-WEEKDAY(DATE(CalendarYear,10,1),(WeekStart="M")+1)+15</f>
        <v>44843</v>
      </c>
      <c r="C15" s="31">
        <v>44844</v>
      </c>
      <c r="D15" s="31">
        <v>44845</v>
      </c>
      <c r="E15" s="31">
        <v>44846</v>
      </c>
      <c r="F15" s="31">
        <v>44847</v>
      </c>
      <c r="G15" s="31">
        <v>44848</v>
      </c>
      <c r="H15" s="31">
        <v>44849</v>
      </c>
      <c r="J15" s="9"/>
    </row>
    <row r="16" spans="2:10" ht="21.95" customHeight="1">
      <c r="B16" s="32"/>
      <c r="C16" s="32"/>
      <c r="D16" s="32"/>
      <c r="E16" s="32"/>
      <c r="F16" s="32"/>
      <c r="G16" s="32"/>
      <c r="H16" s="32"/>
      <c r="J16" s="9"/>
    </row>
    <row r="17" spans="2:10" ht="21.95" customHeight="1">
      <c r="B17" s="32"/>
      <c r="C17" s="32"/>
      <c r="D17" s="32"/>
      <c r="E17" s="32"/>
      <c r="F17" s="32"/>
      <c r="G17" s="32"/>
      <c r="H17" s="32"/>
      <c r="J17" s="9"/>
    </row>
    <row r="18" spans="2:10" ht="21.95" customHeight="1">
      <c r="B18" s="32"/>
      <c r="C18" s="32"/>
      <c r="D18" s="32"/>
      <c r="E18" s="32"/>
      <c r="F18" s="32"/>
      <c r="G18" s="32"/>
      <c r="H18" s="32"/>
      <c r="J18" s="9"/>
    </row>
    <row r="19" spans="2:10" ht="21.95" customHeight="1">
      <c r="B19" s="33"/>
      <c r="C19" s="33"/>
      <c r="D19" s="33"/>
      <c r="E19" s="33"/>
      <c r="F19" s="33"/>
      <c r="G19" s="33"/>
      <c r="H19" s="33"/>
      <c r="J19" s="9"/>
    </row>
    <row r="20" spans="2:10" ht="21.95" customHeight="1">
      <c r="B20" s="14">
        <f t="array" ref="B20:H20">DaysAndWeeks+DATE(CalendarYear,10,1)-WEEKDAY(DATE(CalendarYear,10,1),(WeekStart="M")+1)+22</f>
        <v>44850</v>
      </c>
      <c r="C20" s="14">
        <v>44851</v>
      </c>
      <c r="D20" s="14">
        <v>44852</v>
      </c>
      <c r="E20" s="14">
        <v>44853</v>
      </c>
      <c r="F20" s="14">
        <v>44854</v>
      </c>
      <c r="G20" s="14">
        <v>44855</v>
      </c>
      <c r="H20" s="14">
        <v>44856</v>
      </c>
      <c r="J20" s="9"/>
    </row>
    <row r="21" spans="2:10" ht="21.95" customHeight="1">
      <c r="B21" s="14"/>
      <c r="C21" s="14"/>
      <c r="D21" s="14"/>
      <c r="E21" s="14"/>
      <c r="F21" s="14"/>
      <c r="G21" s="14"/>
      <c r="H21" s="14"/>
      <c r="J21" s="9"/>
    </row>
    <row r="22" spans="2:10" ht="21.95" customHeight="1">
      <c r="B22" s="14"/>
      <c r="C22" s="14"/>
      <c r="D22" s="14"/>
      <c r="E22" s="14"/>
      <c r="F22" s="14"/>
      <c r="G22" s="14"/>
      <c r="H22" s="14"/>
      <c r="J22" s="9"/>
    </row>
    <row r="23" spans="2:10" ht="21.95" customHeight="1">
      <c r="B23" s="14"/>
      <c r="C23" s="14"/>
      <c r="D23" s="14"/>
      <c r="E23" s="14"/>
      <c r="F23" s="14"/>
      <c r="G23" s="14"/>
      <c r="H23" s="14"/>
      <c r="J23" s="9"/>
    </row>
    <row r="24" spans="2:10" ht="21.95" customHeight="1">
      <c r="B24" s="14"/>
      <c r="C24" s="14"/>
      <c r="D24" s="14"/>
      <c r="E24" s="14"/>
      <c r="F24" s="14"/>
      <c r="G24" s="14"/>
      <c r="H24" s="14"/>
      <c r="J24" s="9"/>
    </row>
    <row r="25" spans="2:10" ht="21.95" customHeight="1">
      <c r="B25" s="31">
        <f t="array" ref="B25:H25">DaysAndWeeks+DATE(CalendarYear,10,1)-WEEKDAY(DATE(CalendarYear,10,1),(WeekStart="M")+1)+29</f>
        <v>44857</v>
      </c>
      <c r="C25" s="31">
        <v>44858</v>
      </c>
      <c r="D25" s="31">
        <v>44859</v>
      </c>
      <c r="E25" s="31">
        <v>44860</v>
      </c>
      <c r="F25" s="31">
        <v>44861</v>
      </c>
      <c r="G25" s="31">
        <v>44862</v>
      </c>
      <c r="H25" s="31">
        <v>44863</v>
      </c>
      <c r="J25" s="9"/>
    </row>
    <row r="26" spans="2:10" ht="21.95" customHeight="1">
      <c r="B26" s="32"/>
      <c r="C26" s="32"/>
      <c r="D26" s="32"/>
      <c r="E26" s="32"/>
      <c r="F26" s="32"/>
      <c r="G26" s="32"/>
      <c r="H26" s="32"/>
      <c r="J26" s="9"/>
    </row>
    <row r="27" spans="2:10" ht="21.95" customHeight="1">
      <c r="B27" s="32"/>
      <c r="C27" s="32"/>
      <c r="D27" s="32"/>
      <c r="E27" s="32"/>
      <c r="F27" s="32"/>
      <c r="G27" s="32"/>
      <c r="H27" s="32"/>
      <c r="J27" s="9"/>
    </row>
    <row r="28" spans="2:10" ht="21.95" customHeight="1">
      <c r="B28" s="32"/>
      <c r="C28" s="32"/>
      <c r="D28" s="32"/>
      <c r="E28" s="32"/>
      <c r="F28" s="32"/>
      <c r="G28" s="32"/>
      <c r="H28" s="32"/>
      <c r="J28" s="9"/>
    </row>
    <row r="29" spans="2:10" ht="21.95" customHeight="1" thickBot="1">
      <c r="B29" s="33"/>
      <c r="C29" s="33"/>
      <c r="D29" s="33"/>
      <c r="E29" s="33"/>
      <c r="F29" s="33"/>
      <c r="G29" s="33"/>
      <c r="H29" s="33"/>
      <c r="J29" s="9"/>
    </row>
    <row r="30" spans="2:10" ht="17.25" thickTop="1">
      <c r="B30" s="12"/>
      <c r="C30" s="12"/>
      <c r="D30" s="12"/>
      <c r="E30" s="12"/>
      <c r="F30" s="12"/>
      <c r="G30" s="12"/>
      <c r="H30" s="12"/>
      <c r="J30" s="9"/>
    </row>
    <row r="31" spans="2:10" ht="18.75">
      <c r="G31" s="3" t="s">
        <v>50</v>
      </c>
      <c r="H31" s="3" t="s">
        <v>61</v>
      </c>
      <c r="J31" s="9"/>
    </row>
    <row r="32" spans="2:10">
      <c r="J32" s="9"/>
    </row>
    <row r="33" spans="10:10">
      <c r="J33" s="9"/>
    </row>
    <row r="34" spans="10:10">
      <c r="J34" s="9"/>
    </row>
    <row r="35" spans="10:10">
      <c r="J35" s="9"/>
    </row>
    <row r="36" spans="10:10">
      <c r="J36" s="9"/>
    </row>
  </sheetData>
  <conditionalFormatting sqref="B5:G8">
    <cfRule type="expression" dxfId="5" priority="2">
      <formula>DAY(B5)&gt;8</formula>
    </cfRule>
  </conditionalFormatting>
  <conditionalFormatting sqref="B25:H29">
    <cfRule type="expression" dxfId="4" priority="1">
      <formula>AND(DAY(B25)&gt;=1,DAY(B25)&lt;=15)</formula>
    </cfRule>
  </conditionalFormatting>
  <hyperlinks>
    <hyperlink ref="H31" location="NOVEMBER!A1" tooltip="Navigation link to the next month" display="JULY -&gt;" xr:uid="{00000000-0004-0000-0C00-000000000000}"/>
    <hyperlink ref="G31" location="SEPTEMBER!A1" tooltip="Navigation link to the previous month" display="&lt;- MAY" xr:uid="{00000000-0004-0000-0C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4F6AC3"/>
    <pageSetUpPr fitToPage="1"/>
  </sheetPr>
  <dimension ref="B1:J36"/>
  <sheetViews>
    <sheetView showGridLines="0" workbookViewId="0"/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5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10</v>
      </c>
      <c r="C2" s="4"/>
      <c r="D2" s="4"/>
      <c r="E2" s="4"/>
      <c r="F2" s="2"/>
      <c r="J2" s="9"/>
    </row>
    <row r="3" spans="2:10" ht="21.95" customHeight="1" thickBot="1">
      <c r="B3" s="4"/>
      <c r="C3" s="4"/>
      <c r="D3" s="4"/>
      <c r="E3" s="4"/>
      <c r="F3" s="2"/>
    </row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14">
        <f t="array" ref="B5:H5">DaysAndWeeks+DATE(CalendarYear,11,1)-WEEKDAY(DATE(CalendarYear,11,1),(WeekStart="M")+1)+1</f>
        <v>44864</v>
      </c>
      <c r="C5" s="14">
        <v>44865</v>
      </c>
      <c r="D5" s="14">
        <v>44866</v>
      </c>
      <c r="E5" s="14">
        <v>44867</v>
      </c>
      <c r="F5" s="14">
        <v>44868</v>
      </c>
      <c r="G5" s="14">
        <v>44869</v>
      </c>
      <c r="H5" s="14">
        <v>44870</v>
      </c>
      <c r="J5" s="131" t="s">
        <v>77</v>
      </c>
    </row>
    <row r="6" spans="2:10" ht="21.95" customHeight="1">
      <c r="B6" s="14"/>
      <c r="C6" s="14"/>
      <c r="D6" s="14"/>
      <c r="E6" s="14"/>
      <c r="F6" s="14"/>
      <c r="G6" s="14"/>
      <c r="H6" s="14"/>
      <c r="J6" s="251" t="s">
        <v>16</v>
      </c>
    </row>
    <row r="7" spans="2:10" ht="21.95" customHeight="1">
      <c r="B7" s="14"/>
      <c r="C7" s="14"/>
      <c r="D7" s="14"/>
      <c r="E7" s="14"/>
      <c r="F7" s="14"/>
      <c r="G7" s="14"/>
      <c r="H7" s="14"/>
      <c r="J7" s="254" t="s">
        <v>105</v>
      </c>
    </row>
    <row r="8" spans="2:10" ht="21.95" customHeight="1">
      <c r="B8" s="14"/>
      <c r="C8" s="14"/>
      <c r="D8" s="14"/>
      <c r="E8" s="14"/>
      <c r="F8" s="14"/>
      <c r="G8" s="14"/>
      <c r="H8" s="14"/>
      <c r="J8" s="258" t="s">
        <v>17</v>
      </c>
    </row>
    <row r="9" spans="2:10" ht="21.95" customHeight="1">
      <c r="B9" s="14"/>
      <c r="C9" s="14"/>
      <c r="D9" s="14"/>
      <c r="E9" s="14"/>
      <c r="F9" s="14"/>
      <c r="G9" s="14"/>
      <c r="H9" s="14"/>
      <c r="J9" s="250" t="s">
        <v>18</v>
      </c>
    </row>
    <row r="10" spans="2:10" ht="21.95" customHeight="1">
      <c r="B10" s="31">
        <f t="array" ref="B10:H10">DaysAndWeeks+DATE(CalendarYear,11,1)-WEEKDAY(DATE(CalendarYear,11,1),(WeekStart="M")+1)+8</f>
        <v>44871</v>
      </c>
      <c r="C10" s="31">
        <v>44872</v>
      </c>
      <c r="D10" s="31">
        <v>44873</v>
      </c>
      <c r="E10" s="31">
        <v>44874</v>
      </c>
      <c r="F10" s="31">
        <v>44875</v>
      </c>
      <c r="G10" s="31">
        <v>44876</v>
      </c>
      <c r="H10" s="31">
        <v>44877</v>
      </c>
      <c r="J10" s="268" t="s">
        <v>19</v>
      </c>
    </row>
    <row r="11" spans="2:10" ht="21.95" customHeight="1">
      <c r="B11" s="32"/>
      <c r="C11" s="32"/>
      <c r="D11" s="32"/>
      <c r="E11" s="32"/>
      <c r="F11" s="32"/>
      <c r="G11" s="32"/>
      <c r="H11" s="32"/>
      <c r="J11" s="271" t="s">
        <v>97</v>
      </c>
    </row>
    <row r="12" spans="2:10" ht="21.95" customHeight="1">
      <c r="B12" s="32"/>
      <c r="C12" s="32"/>
      <c r="D12" s="32"/>
      <c r="E12" s="32"/>
      <c r="F12" s="32"/>
      <c r="G12" s="32"/>
      <c r="H12" s="32"/>
    </row>
    <row r="13" spans="2:10" ht="21.95" customHeight="1">
      <c r="B13" s="32"/>
      <c r="C13" s="32"/>
      <c r="D13" s="32"/>
      <c r="E13" s="32"/>
      <c r="F13" s="32"/>
      <c r="G13" s="32"/>
      <c r="H13" s="32"/>
    </row>
    <row r="14" spans="2:10" ht="21.95" customHeight="1">
      <c r="B14" s="33"/>
      <c r="C14" s="33"/>
      <c r="D14" s="33"/>
      <c r="E14" s="33"/>
      <c r="F14" s="33"/>
      <c r="G14" s="33"/>
      <c r="H14" s="33"/>
    </row>
    <row r="15" spans="2:10" ht="21.95" customHeight="1">
      <c r="B15" s="14">
        <f t="array" ref="B15:H15">DaysAndWeeks+DATE(CalendarYear,11,1)-WEEKDAY(DATE(CalendarYear,11,1),(WeekStart="M")+1)+15</f>
        <v>44878</v>
      </c>
      <c r="C15" s="14">
        <v>44879</v>
      </c>
      <c r="D15" s="14">
        <v>44880</v>
      </c>
      <c r="E15" s="14">
        <v>44881</v>
      </c>
      <c r="F15" s="14">
        <v>44882</v>
      </c>
      <c r="G15" s="14">
        <v>44883</v>
      </c>
      <c r="H15" s="14">
        <v>44884</v>
      </c>
      <c r="J15" s="9"/>
    </row>
    <row r="16" spans="2:10" ht="21.95" customHeight="1">
      <c r="B16" s="14"/>
      <c r="C16" s="14"/>
      <c r="D16" s="14"/>
      <c r="E16" s="14"/>
      <c r="F16" s="14"/>
      <c r="G16" s="14"/>
      <c r="H16" s="14"/>
      <c r="J16" s="9"/>
    </row>
    <row r="17" spans="2:10" ht="21.95" customHeight="1">
      <c r="B17" s="14"/>
      <c r="C17" s="14"/>
      <c r="D17" s="14"/>
      <c r="E17" s="14"/>
      <c r="F17" s="14"/>
      <c r="G17" s="14"/>
      <c r="H17" s="14"/>
      <c r="J17" s="9"/>
    </row>
    <row r="18" spans="2:10" ht="21.95" customHeight="1">
      <c r="B18" s="14"/>
      <c r="C18" s="14"/>
      <c r="D18" s="14"/>
      <c r="E18" s="14"/>
      <c r="F18" s="14"/>
      <c r="G18" s="14"/>
      <c r="H18" s="14"/>
      <c r="J18" s="9"/>
    </row>
    <row r="19" spans="2:10" ht="21.95" customHeight="1">
      <c r="B19" s="14"/>
      <c r="C19" s="14"/>
      <c r="D19" s="14"/>
      <c r="E19" s="14"/>
      <c r="F19" s="14"/>
      <c r="G19" s="14"/>
      <c r="H19" s="14"/>
      <c r="J19" s="9"/>
    </row>
    <row r="20" spans="2:10" ht="21.95" customHeight="1">
      <c r="B20" s="31">
        <f t="array" ref="B20:H20">DaysAndWeeks+DATE(CalendarYear,11,1)-WEEKDAY(DATE(CalendarYear,11,1),(WeekStart="M")+1)+22</f>
        <v>44885</v>
      </c>
      <c r="C20" s="31">
        <v>44886</v>
      </c>
      <c r="D20" s="31">
        <v>44887</v>
      </c>
      <c r="E20" s="31">
        <v>44888</v>
      </c>
      <c r="F20" s="31">
        <v>44889</v>
      </c>
      <c r="G20" s="31">
        <v>44890</v>
      </c>
      <c r="H20" s="31">
        <v>44891</v>
      </c>
      <c r="J20" s="9"/>
    </row>
    <row r="21" spans="2:10" ht="21.95" customHeight="1">
      <c r="B21" s="32"/>
      <c r="C21" s="32"/>
      <c r="D21" s="32"/>
      <c r="E21" s="32"/>
      <c r="F21" s="32"/>
      <c r="G21" s="32"/>
      <c r="H21" s="32"/>
      <c r="J21" s="9"/>
    </row>
    <row r="22" spans="2:10" ht="21.95" customHeight="1">
      <c r="B22" s="32"/>
      <c r="C22" s="32"/>
      <c r="D22" s="32"/>
      <c r="E22" s="32"/>
      <c r="F22" s="32"/>
      <c r="G22" s="32"/>
      <c r="H22" s="32"/>
      <c r="J22" s="9"/>
    </row>
    <row r="23" spans="2:10" ht="21.95" customHeight="1">
      <c r="B23" s="32"/>
      <c r="C23" s="32"/>
      <c r="D23" s="32"/>
      <c r="E23" s="32"/>
      <c r="F23" s="32"/>
      <c r="G23" s="32"/>
      <c r="H23" s="32"/>
      <c r="J23" s="9"/>
    </row>
    <row r="24" spans="2:10" ht="21.95" customHeight="1">
      <c r="B24" s="33"/>
      <c r="C24" s="33"/>
      <c r="D24" s="33"/>
      <c r="E24" s="33"/>
      <c r="F24" s="33"/>
      <c r="G24" s="33"/>
      <c r="H24" s="33"/>
      <c r="J24" s="9"/>
    </row>
    <row r="25" spans="2:10" ht="21.95" customHeight="1">
      <c r="B25" s="31">
        <f t="array" ref="B25:H25">DaysAndWeeks+DATE(CalendarYear,11,1)-WEEKDAY(DATE(CalendarYear,11,1),(WeekStart="M")+1)+29</f>
        <v>44892</v>
      </c>
      <c r="C25" s="31">
        <v>44893</v>
      </c>
      <c r="D25" s="31">
        <v>44894</v>
      </c>
      <c r="E25" s="31">
        <v>44895</v>
      </c>
      <c r="F25" s="31">
        <v>44896</v>
      </c>
      <c r="G25" s="31">
        <v>44897</v>
      </c>
      <c r="H25" s="31">
        <v>44898</v>
      </c>
      <c r="J25" s="9"/>
    </row>
    <row r="26" spans="2:10" ht="21.95" customHeight="1">
      <c r="B26" s="32"/>
      <c r="C26" s="32"/>
      <c r="D26" s="32"/>
      <c r="E26" s="32"/>
      <c r="F26" s="32"/>
      <c r="G26" s="32"/>
      <c r="H26" s="32"/>
      <c r="J26" s="9"/>
    </row>
    <row r="27" spans="2:10" ht="21.95" customHeight="1">
      <c r="B27" s="32"/>
      <c r="C27" s="32"/>
      <c r="D27" s="32"/>
      <c r="E27" s="32"/>
      <c r="F27" s="32"/>
      <c r="G27" s="32"/>
      <c r="H27" s="32"/>
      <c r="J27" s="9"/>
    </row>
    <row r="28" spans="2:10" ht="21.95" customHeight="1">
      <c r="B28" s="32"/>
      <c r="C28" s="32"/>
      <c r="D28" s="32"/>
      <c r="E28" s="32"/>
      <c r="F28" s="32"/>
      <c r="G28" s="32"/>
      <c r="H28" s="32"/>
      <c r="J28" s="9"/>
    </row>
    <row r="29" spans="2:10" ht="21.95" customHeight="1" thickBot="1">
      <c r="B29" s="33"/>
      <c r="C29" s="33"/>
      <c r="D29" s="33"/>
      <c r="E29" s="33"/>
      <c r="F29" s="33"/>
      <c r="G29" s="33"/>
      <c r="H29" s="33"/>
      <c r="J29" s="9"/>
    </row>
    <row r="30" spans="2:10" ht="17.25" thickTop="1">
      <c r="B30" s="12"/>
      <c r="C30" s="12"/>
      <c r="D30" s="12"/>
      <c r="E30" s="12"/>
      <c r="F30" s="12"/>
      <c r="G30" s="12"/>
      <c r="H30" s="12"/>
      <c r="J30" s="9"/>
    </row>
    <row r="31" spans="2:10" ht="18.75">
      <c r="G31" s="3" t="s">
        <v>51</v>
      </c>
      <c r="H31" s="3" t="s">
        <v>62</v>
      </c>
      <c r="J31" s="9"/>
    </row>
    <row r="32" spans="2:10">
      <c r="J32" s="9"/>
    </row>
    <row r="33" spans="10:10">
      <c r="J33" s="9"/>
    </row>
    <row r="34" spans="10:10">
      <c r="J34" s="9"/>
    </row>
    <row r="35" spans="10:10">
      <c r="J35" s="9"/>
    </row>
    <row r="36" spans="10:10">
      <c r="J36" s="9"/>
    </row>
  </sheetData>
  <conditionalFormatting sqref="B5:G8">
    <cfRule type="expression" dxfId="3" priority="2">
      <formula>DAY(B5)&gt;8</formula>
    </cfRule>
  </conditionalFormatting>
  <conditionalFormatting sqref="B25:H29">
    <cfRule type="expression" dxfId="2" priority="1">
      <formula>AND(DAY(B25)&gt;=1,DAY(B25)&lt;=15)</formula>
    </cfRule>
  </conditionalFormatting>
  <hyperlinks>
    <hyperlink ref="H31" location="DECEMBER!A1" tooltip="Navigation link to the next month" display="DECEMBER -&gt;" xr:uid="{00000000-0004-0000-0D00-000000000000}"/>
    <hyperlink ref="G31" location="OCTOBER!A1" tooltip="Navigation link to the previous month" display="&lt;- OCTOBER" xr:uid="{00000000-0004-0000-0D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tabColor rgb="FF252525"/>
    <pageSetUpPr fitToPage="1"/>
  </sheetPr>
  <dimension ref="B1:J36"/>
  <sheetViews>
    <sheetView showGridLines="0" tabSelected="1" topLeftCell="A3" workbookViewId="0"/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7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11</v>
      </c>
      <c r="C2" s="4"/>
      <c r="D2" s="4"/>
      <c r="E2" s="4"/>
      <c r="F2" s="2"/>
      <c r="J2" s="9"/>
    </row>
    <row r="3" spans="2:10" ht="21.95" customHeight="1" thickBot="1">
      <c r="B3" s="4"/>
      <c r="C3" s="4"/>
      <c r="D3" s="4"/>
      <c r="E3" s="4"/>
      <c r="F3" s="2"/>
    </row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38">
        <f t="array" ref="B5:H5">DaysAndWeeks+DATE(CalendarYear,12,1)-WEEKDAY(DATE(CalendarYear,12,1),(WeekStart="M")+1)+1</f>
        <v>44892</v>
      </c>
      <c r="C5" s="38">
        <v>44893</v>
      </c>
      <c r="D5" s="38">
        <v>44894</v>
      </c>
      <c r="E5" s="38">
        <v>44895</v>
      </c>
      <c r="F5" s="38">
        <v>44896</v>
      </c>
      <c r="G5" s="38">
        <v>44897</v>
      </c>
      <c r="H5" s="14">
        <v>44898</v>
      </c>
      <c r="J5" s="131" t="s">
        <v>77</v>
      </c>
    </row>
    <row r="6" spans="2:10" ht="21.95" customHeight="1">
      <c r="B6" s="14"/>
      <c r="C6" s="14"/>
      <c r="D6" s="14"/>
      <c r="E6" s="14"/>
      <c r="F6" s="14"/>
      <c r="G6" s="14"/>
      <c r="H6" s="14"/>
      <c r="J6" s="251" t="s">
        <v>16</v>
      </c>
    </row>
    <row r="7" spans="2:10" ht="21.95" customHeight="1">
      <c r="B7" s="14"/>
      <c r="C7" s="14"/>
      <c r="D7" s="14"/>
      <c r="E7" s="14"/>
      <c r="F7" s="14"/>
      <c r="G7" s="14"/>
      <c r="H7" s="14"/>
      <c r="J7" s="254" t="s">
        <v>105</v>
      </c>
    </row>
    <row r="8" spans="2:10" ht="21.95" customHeight="1">
      <c r="B8" s="14"/>
      <c r="C8" s="14"/>
      <c r="D8" s="14"/>
      <c r="E8" s="14"/>
      <c r="F8" s="14"/>
      <c r="G8" s="14"/>
      <c r="H8" s="14"/>
      <c r="J8" s="258" t="s">
        <v>17</v>
      </c>
    </row>
    <row r="9" spans="2:10" ht="21.95" customHeight="1">
      <c r="B9" s="14"/>
      <c r="C9" s="14"/>
      <c r="D9" s="14"/>
      <c r="E9" s="14"/>
      <c r="F9" s="14"/>
      <c r="G9" s="14"/>
      <c r="H9" s="14"/>
      <c r="J9" s="250" t="s">
        <v>18</v>
      </c>
    </row>
    <row r="10" spans="2:10" ht="21.95" customHeight="1">
      <c r="B10" s="31">
        <f t="array" ref="B10:H10">DaysAndWeeks+DATE(CalendarYear,12,1)-WEEKDAY(DATE(CalendarYear,12,1),(WeekStart="M")+1)+8</f>
        <v>44899</v>
      </c>
      <c r="C10" s="31">
        <v>44900</v>
      </c>
      <c r="D10" s="31">
        <v>44901</v>
      </c>
      <c r="E10" s="31">
        <v>44902</v>
      </c>
      <c r="F10" s="31">
        <v>44903</v>
      </c>
      <c r="G10" s="31">
        <v>44904</v>
      </c>
      <c r="H10" s="31">
        <v>44905</v>
      </c>
      <c r="J10" s="268" t="s">
        <v>19</v>
      </c>
    </row>
    <row r="11" spans="2:10" ht="21.95" customHeight="1">
      <c r="B11" s="32"/>
      <c r="C11" s="32"/>
      <c r="D11" s="32"/>
      <c r="E11" s="32"/>
      <c r="F11" s="32"/>
      <c r="G11" s="32"/>
      <c r="H11" s="32"/>
      <c r="J11" s="271" t="s">
        <v>97</v>
      </c>
    </row>
    <row r="12" spans="2:10" ht="21.95" customHeight="1">
      <c r="B12" s="32"/>
      <c r="C12" s="32"/>
      <c r="D12" s="32"/>
      <c r="E12" s="32"/>
      <c r="F12" s="32"/>
      <c r="G12" s="32"/>
      <c r="H12" s="32"/>
    </row>
    <row r="13" spans="2:10" ht="21.95" customHeight="1">
      <c r="B13" s="32"/>
      <c r="C13" s="32"/>
      <c r="D13" s="32"/>
      <c r="E13" s="32"/>
      <c r="F13" s="32"/>
      <c r="G13" s="32"/>
      <c r="H13" s="32"/>
    </row>
    <row r="14" spans="2:10" ht="21.95" customHeight="1">
      <c r="B14" s="33"/>
      <c r="C14" s="33"/>
      <c r="D14" s="33"/>
      <c r="E14" s="33"/>
      <c r="F14" s="33"/>
      <c r="G14" s="33"/>
      <c r="H14" s="33"/>
    </row>
    <row r="15" spans="2:10" ht="21.95" customHeight="1">
      <c r="B15" s="31">
        <f t="array" ref="B15:H15">DaysAndWeeks+DATE(CalendarYear,12,1)-WEEKDAY(DATE(CalendarYear,12,1),(WeekStart="M")+1)+15</f>
        <v>44906</v>
      </c>
      <c r="C15" s="31">
        <v>44907</v>
      </c>
      <c r="D15" s="31">
        <v>44908</v>
      </c>
      <c r="E15" s="31">
        <v>44909</v>
      </c>
      <c r="F15" s="31">
        <v>44910</v>
      </c>
      <c r="G15" s="31">
        <v>44911</v>
      </c>
      <c r="H15" s="31">
        <v>44912</v>
      </c>
      <c r="J15" s="9"/>
    </row>
    <row r="16" spans="2:10" ht="21.95" customHeight="1">
      <c r="B16" s="32"/>
      <c r="C16" s="32"/>
      <c r="D16" s="32"/>
      <c r="E16" s="32"/>
      <c r="F16" s="32"/>
      <c r="G16" s="32"/>
      <c r="H16" s="32"/>
      <c r="J16" s="9"/>
    </row>
    <row r="17" spans="2:10" ht="21.95" customHeight="1">
      <c r="B17" s="32"/>
      <c r="C17" s="32"/>
      <c r="D17" s="32"/>
      <c r="E17" s="32"/>
      <c r="F17" s="32"/>
      <c r="G17" s="32"/>
      <c r="H17" s="32"/>
      <c r="J17" s="9"/>
    </row>
    <row r="18" spans="2:10" ht="21.95" customHeight="1">
      <c r="B18" s="32"/>
      <c r="C18" s="32"/>
      <c r="D18" s="32"/>
      <c r="E18" s="32"/>
      <c r="F18" s="32"/>
      <c r="G18" s="32"/>
      <c r="H18" s="32"/>
      <c r="J18" s="9"/>
    </row>
    <row r="19" spans="2:10" ht="21.95" customHeight="1">
      <c r="B19" s="33"/>
      <c r="C19" s="33"/>
      <c r="D19" s="33"/>
      <c r="E19" s="33"/>
      <c r="F19" s="33"/>
      <c r="G19" s="33"/>
      <c r="H19" s="33"/>
      <c r="J19" s="9"/>
    </row>
    <row r="20" spans="2:10" ht="21.95" customHeight="1">
      <c r="B20" s="31">
        <f t="array" ref="B20:H20">DaysAndWeeks+DATE(CalendarYear,12,1)-WEEKDAY(DATE(CalendarYear,12,1),(WeekStart="M")+1)+22</f>
        <v>44913</v>
      </c>
      <c r="C20" s="31">
        <v>44914</v>
      </c>
      <c r="D20" s="31">
        <v>44915</v>
      </c>
      <c r="E20" s="31">
        <v>44916</v>
      </c>
      <c r="F20" s="31">
        <v>44917</v>
      </c>
      <c r="G20" s="31">
        <v>44918</v>
      </c>
      <c r="H20" s="31">
        <v>44919</v>
      </c>
      <c r="J20" s="9"/>
    </row>
    <row r="21" spans="2:10" ht="21.95" customHeight="1">
      <c r="B21" s="32"/>
      <c r="C21" s="32"/>
      <c r="D21" s="32"/>
      <c r="E21" s="32"/>
      <c r="F21" s="32"/>
      <c r="G21" s="32"/>
      <c r="H21" s="32"/>
      <c r="J21" s="9"/>
    </row>
    <row r="22" spans="2:10" ht="21.95" customHeight="1">
      <c r="B22" s="32"/>
      <c r="C22" s="32"/>
      <c r="D22" s="32"/>
      <c r="E22" s="32"/>
      <c r="F22" s="32"/>
      <c r="G22" s="32"/>
      <c r="H22" s="32"/>
      <c r="J22" s="9"/>
    </row>
    <row r="23" spans="2:10" ht="21.95" customHeight="1">
      <c r="B23" s="32"/>
      <c r="C23" s="32"/>
      <c r="D23" s="32"/>
      <c r="E23" s="32"/>
      <c r="F23" s="32"/>
      <c r="G23" s="32"/>
      <c r="H23" s="32"/>
      <c r="J23" s="9"/>
    </row>
    <row r="24" spans="2:10" ht="21.95" customHeight="1">
      <c r="B24" s="33"/>
      <c r="C24" s="33"/>
      <c r="D24" s="33"/>
      <c r="E24" s="33"/>
      <c r="F24" s="33"/>
      <c r="G24" s="33"/>
      <c r="H24" s="33"/>
      <c r="J24" s="9"/>
    </row>
    <row r="25" spans="2:10" ht="21.95" customHeight="1">
      <c r="B25" s="31">
        <f t="array" ref="B25:H25">DaysAndWeeks+DATE(CalendarYear,12,1)-WEEKDAY(DATE(CalendarYear,12,1),(WeekStart="M")+1)+29</f>
        <v>44920</v>
      </c>
      <c r="C25" s="31">
        <v>44921</v>
      </c>
      <c r="D25" s="31">
        <v>44922</v>
      </c>
      <c r="E25" s="31">
        <v>44923</v>
      </c>
      <c r="F25" s="31">
        <v>44924</v>
      </c>
      <c r="G25" s="31">
        <v>44925</v>
      </c>
      <c r="H25" s="31">
        <v>44926</v>
      </c>
      <c r="J25" s="9"/>
    </row>
    <row r="26" spans="2:10" ht="21.95" customHeight="1">
      <c r="B26" s="32"/>
      <c r="C26" s="32"/>
      <c r="D26" s="32"/>
      <c r="E26" s="32"/>
      <c r="F26" s="32"/>
      <c r="G26" s="32"/>
      <c r="H26" s="32"/>
      <c r="J26" s="9"/>
    </row>
    <row r="27" spans="2:10" ht="21.95" customHeight="1">
      <c r="B27" s="32"/>
      <c r="C27" s="32"/>
      <c r="D27" s="32"/>
      <c r="E27" s="32"/>
      <c r="F27" s="32"/>
      <c r="G27" s="32"/>
      <c r="H27" s="32"/>
      <c r="J27" s="9"/>
    </row>
    <row r="28" spans="2:10" ht="21.95" customHeight="1">
      <c r="B28" s="32"/>
      <c r="C28" s="32"/>
      <c r="D28" s="32"/>
      <c r="E28" s="32"/>
      <c r="F28" s="32"/>
      <c r="G28" s="32"/>
      <c r="H28" s="32"/>
      <c r="J28" s="9"/>
    </row>
    <row r="29" spans="2:10" ht="21.95" customHeight="1">
      <c r="B29" s="33"/>
      <c r="C29" s="33"/>
      <c r="D29" s="33"/>
      <c r="E29" s="33"/>
      <c r="F29" s="33"/>
      <c r="G29" s="33"/>
      <c r="H29" s="33"/>
      <c r="J29" s="9"/>
    </row>
    <row r="30" spans="2:10" ht="21.95" customHeight="1">
      <c r="B30" s="14">
        <f t="array" ref="B30:H30">DaysAndWeeks+DATE(CalendarYear,12,1)-WEEKDAY(DATE(CalendarYear,12,1),(WeekStart="M")+1)+36</f>
        <v>44927</v>
      </c>
      <c r="C30" s="14">
        <v>44928</v>
      </c>
      <c r="D30" s="38">
        <v>44929</v>
      </c>
      <c r="E30" s="38">
        <v>44930</v>
      </c>
      <c r="F30" s="38">
        <v>44931</v>
      </c>
      <c r="G30" s="38">
        <v>44932</v>
      </c>
      <c r="H30" s="38">
        <v>44933</v>
      </c>
      <c r="J30" s="9"/>
    </row>
    <row r="31" spans="2:10" ht="21.95" customHeight="1">
      <c r="B31" s="14"/>
      <c r="C31" s="14"/>
      <c r="D31" s="38"/>
      <c r="E31" s="38"/>
      <c r="F31" s="38"/>
      <c r="G31" s="38"/>
      <c r="H31" s="38"/>
      <c r="J31" s="9"/>
    </row>
    <row r="32" spans="2:10" ht="21.95" customHeight="1">
      <c r="B32" s="14"/>
      <c r="C32" s="14"/>
      <c r="D32" s="14"/>
      <c r="E32" s="14"/>
      <c r="F32" s="14"/>
      <c r="G32" s="14"/>
      <c r="H32" s="14"/>
      <c r="J32" s="9"/>
    </row>
    <row r="33" spans="2:10" ht="21.95" customHeight="1">
      <c r="B33" s="14"/>
      <c r="C33" s="14"/>
      <c r="D33" s="14"/>
      <c r="E33" s="14"/>
      <c r="F33" s="14"/>
      <c r="G33" s="14"/>
      <c r="H33" s="14"/>
      <c r="J33" s="9"/>
    </row>
    <row r="34" spans="2:10" ht="21.95" customHeight="1" thickBot="1">
      <c r="B34" s="14"/>
      <c r="C34" s="14"/>
      <c r="D34" s="14"/>
      <c r="E34" s="14"/>
      <c r="F34" s="14"/>
      <c r="G34" s="14"/>
      <c r="H34" s="14"/>
      <c r="J34" s="9"/>
    </row>
    <row r="35" spans="2:10" ht="17.25" thickTop="1">
      <c r="B35" s="12"/>
      <c r="C35" s="12"/>
      <c r="D35" s="12"/>
      <c r="E35" s="12"/>
      <c r="F35" s="12"/>
      <c r="G35" s="12"/>
      <c r="H35" s="12"/>
      <c r="J35" s="9"/>
    </row>
    <row r="36" spans="2:10" ht="18.75">
      <c r="G36" s="3" t="s">
        <v>52</v>
      </c>
      <c r="H36" s="3" t="s">
        <v>63</v>
      </c>
      <c r="J36" s="9"/>
    </row>
  </sheetData>
  <conditionalFormatting sqref="B5:G8">
    <cfRule type="expression" dxfId="1" priority="2">
      <formula>DAY(B5)&gt;8</formula>
    </cfRule>
  </conditionalFormatting>
  <conditionalFormatting sqref="B25:H34">
    <cfRule type="expression" dxfId="0" priority="1">
      <formula>AND(DAY(B25)&gt;=1,DAY(B25)&lt;=15)</formula>
    </cfRule>
  </conditionalFormatting>
  <hyperlinks>
    <hyperlink ref="G36" location="NOVEMBER!A1" tooltip="Navigation link to the previous month" display="&lt;- NOVEMBER" xr:uid="{00000000-0004-0000-0E00-000000000000}"/>
    <hyperlink ref="H36" location="JANUARY!A1" tooltip="Navigation link back to January" display="JANUARY -&gt;" xr:uid="{00000000-0004-0000-0E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558EDD"/>
  </sheetPr>
  <dimension ref="B1:O61"/>
  <sheetViews>
    <sheetView zoomScale="101" zoomScaleNormal="100" workbookViewId="0">
      <selection activeCell="O3" sqref="O3"/>
    </sheetView>
  </sheetViews>
  <sheetFormatPr defaultColWidth="10.77734375" defaultRowHeight="16.5"/>
  <cols>
    <col min="1" max="1" width="4.33203125" style="42" customWidth="1"/>
    <col min="2" max="2" width="20.44140625" style="67" customWidth="1"/>
    <col min="3" max="14" width="15.77734375" style="69" customWidth="1"/>
    <col min="15" max="15" width="25.77734375" style="42" customWidth="1"/>
    <col min="16" max="20" width="22.77734375" style="42" customWidth="1"/>
    <col min="21" max="16384" width="10.77734375" style="42"/>
  </cols>
  <sheetData>
    <row r="1" spans="2:15" ht="36.950000000000003" customHeight="1" thickBot="1">
      <c r="B1" s="71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47"/>
    </row>
    <row r="2" spans="2:15" s="66" customFormat="1" ht="33" customHeight="1" thickBot="1">
      <c r="B2" s="185" t="s">
        <v>76</v>
      </c>
      <c r="C2" s="186" t="s">
        <v>64</v>
      </c>
      <c r="D2" s="187" t="s">
        <v>65</v>
      </c>
      <c r="E2" s="188" t="s">
        <v>66</v>
      </c>
      <c r="F2" s="189" t="s">
        <v>67</v>
      </c>
      <c r="G2" s="186" t="s">
        <v>68</v>
      </c>
      <c r="H2" s="190" t="s">
        <v>69</v>
      </c>
      <c r="I2" s="191" t="s">
        <v>70</v>
      </c>
      <c r="J2" s="187" t="s">
        <v>71</v>
      </c>
      <c r="K2" s="188" t="s">
        <v>72</v>
      </c>
      <c r="L2" s="189" t="s">
        <v>73</v>
      </c>
      <c r="M2" s="186" t="s">
        <v>74</v>
      </c>
      <c r="N2" s="187" t="s">
        <v>75</v>
      </c>
      <c r="O2" s="192">
        <v>2022</v>
      </c>
    </row>
    <row r="3" spans="2:15" ht="21.95" customHeight="1" thickBot="1">
      <c r="B3" s="208" t="s">
        <v>77</v>
      </c>
      <c r="C3" s="133"/>
      <c r="D3" s="133"/>
      <c r="E3" s="134"/>
      <c r="F3" s="135"/>
      <c r="G3" s="133"/>
      <c r="H3" s="134"/>
      <c r="I3" s="135"/>
      <c r="J3" s="133"/>
      <c r="K3" s="134"/>
      <c r="L3" s="133"/>
      <c r="M3" s="133"/>
      <c r="N3" s="133"/>
      <c r="O3" s="193" t="s">
        <v>78</v>
      </c>
    </row>
    <row r="4" spans="2:15" s="70" customFormat="1" ht="35.1" customHeight="1">
      <c r="B4" s="209" t="s">
        <v>78</v>
      </c>
      <c r="C4" s="73">
        <v>100</v>
      </c>
      <c r="D4" s="74">
        <v>100</v>
      </c>
      <c r="E4" s="110">
        <v>300</v>
      </c>
      <c r="F4" s="119">
        <v>100</v>
      </c>
      <c r="G4" s="73">
        <v>100</v>
      </c>
      <c r="H4" s="106">
        <v>300</v>
      </c>
      <c r="I4" s="115">
        <v>100</v>
      </c>
      <c r="J4" s="74">
        <v>100</v>
      </c>
      <c r="K4" s="110">
        <v>300</v>
      </c>
      <c r="L4" s="74">
        <v>100</v>
      </c>
      <c r="M4" s="73">
        <v>100</v>
      </c>
      <c r="N4" s="74">
        <v>300</v>
      </c>
      <c r="O4" s="280">
        <f>SUM(C4:N4)</f>
        <v>2000</v>
      </c>
    </row>
    <row r="5" spans="2:15" s="70" customFormat="1" ht="35.1" customHeight="1" thickBot="1">
      <c r="B5" s="210" t="s">
        <v>79</v>
      </c>
      <c r="C5" s="75" t="s">
        <v>101</v>
      </c>
      <c r="D5" s="76" t="s">
        <v>101</v>
      </c>
      <c r="E5" s="111" t="s">
        <v>82</v>
      </c>
      <c r="F5" s="120" t="s">
        <v>101</v>
      </c>
      <c r="G5" s="75" t="s">
        <v>101</v>
      </c>
      <c r="H5" s="107" t="s">
        <v>82</v>
      </c>
      <c r="I5" s="116" t="s">
        <v>101</v>
      </c>
      <c r="J5" s="76" t="s">
        <v>101</v>
      </c>
      <c r="K5" s="111" t="s">
        <v>82</v>
      </c>
      <c r="L5" s="76" t="s">
        <v>101</v>
      </c>
      <c r="M5" s="75" t="s">
        <v>101</v>
      </c>
      <c r="N5" s="76" t="s">
        <v>101</v>
      </c>
      <c r="O5" s="281"/>
    </row>
    <row r="6" spans="2:15" s="136" customFormat="1" ht="21.95" customHeight="1" thickBot="1">
      <c r="B6" s="211" t="s">
        <v>16</v>
      </c>
      <c r="C6" s="139"/>
      <c r="D6" s="140"/>
      <c r="E6" s="141"/>
      <c r="F6" s="142"/>
      <c r="G6" s="143"/>
      <c r="H6" s="144"/>
      <c r="I6" s="145"/>
      <c r="J6" s="146"/>
      <c r="K6" s="147"/>
      <c r="L6" s="124"/>
      <c r="M6" s="125"/>
      <c r="N6" s="124"/>
      <c r="O6" s="194" t="s">
        <v>78</v>
      </c>
    </row>
    <row r="7" spans="2:15" s="70" customFormat="1" ht="35.1" customHeight="1">
      <c r="B7" s="209" t="s">
        <v>78</v>
      </c>
      <c r="C7" s="77"/>
      <c r="D7" s="78"/>
      <c r="E7" s="112"/>
      <c r="F7" s="121"/>
      <c r="G7" s="79">
        <v>300</v>
      </c>
      <c r="H7" s="108">
        <v>300</v>
      </c>
      <c r="I7" s="117">
        <v>300</v>
      </c>
      <c r="J7" s="80">
        <v>300</v>
      </c>
      <c r="K7" s="114">
        <v>300</v>
      </c>
      <c r="L7" s="78"/>
      <c r="M7" s="77"/>
      <c r="N7" s="78"/>
      <c r="O7" s="282">
        <f>SUM(C7:N7)</f>
        <v>1500</v>
      </c>
    </row>
    <row r="8" spans="2:15" s="70" customFormat="1" ht="35.1" customHeight="1" thickBot="1">
      <c r="B8" s="212" t="s">
        <v>79</v>
      </c>
      <c r="C8" s="81"/>
      <c r="D8" s="82"/>
      <c r="E8" s="113"/>
      <c r="F8" s="122"/>
      <c r="G8" s="81" t="s">
        <v>83</v>
      </c>
      <c r="H8" s="109" t="s">
        <v>84</v>
      </c>
      <c r="I8" s="118" t="s">
        <v>84</v>
      </c>
      <c r="J8" s="82" t="s">
        <v>84</v>
      </c>
      <c r="K8" s="113" t="s">
        <v>84</v>
      </c>
      <c r="L8" s="82"/>
      <c r="M8" s="81"/>
      <c r="N8" s="82"/>
      <c r="O8" s="283"/>
    </row>
    <row r="9" spans="2:15" s="70" customFormat="1" ht="23.1" customHeight="1" thickBot="1">
      <c r="B9" s="213" t="s">
        <v>105</v>
      </c>
      <c r="C9" s="138"/>
      <c r="D9" s="137"/>
      <c r="E9" s="137"/>
      <c r="F9" s="138"/>
      <c r="G9" s="138"/>
      <c r="H9" s="138"/>
      <c r="I9" s="138"/>
      <c r="J9" s="138"/>
      <c r="K9" s="138"/>
      <c r="L9" s="138"/>
      <c r="M9" s="137"/>
      <c r="N9" s="137"/>
      <c r="O9" s="195" t="s">
        <v>78</v>
      </c>
    </row>
    <row r="10" spans="2:15" s="70" customFormat="1" ht="35.1" customHeight="1">
      <c r="B10" s="209" t="s">
        <v>78</v>
      </c>
      <c r="C10" s="73">
        <v>200</v>
      </c>
      <c r="D10" s="73">
        <v>100</v>
      </c>
      <c r="E10" s="73">
        <v>100</v>
      </c>
      <c r="F10" s="73">
        <v>200</v>
      </c>
      <c r="G10" s="73">
        <v>200</v>
      </c>
      <c r="H10" s="73">
        <v>100</v>
      </c>
      <c r="I10" s="73">
        <v>100</v>
      </c>
      <c r="J10" s="73">
        <v>100</v>
      </c>
      <c r="K10" s="73">
        <v>100</v>
      </c>
      <c r="L10" s="73">
        <v>200</v>
      </c>
      <c r="M10" s="73">
        <v>100</v>
      </c>
      <c r="N10" s="73">
        <v>100</v>
      </c>
      <c r="O10" s="291">
        <f>SUM(C10:N10)</f>
        <v>1600</v>
      </c>
    </row>
    <row r="11" spans="2:15" s="70" customFormat="1" ht="51.95" customHeight="1" thickBot="1">
      <c r="B11" s="212" t="s">
        <v>79</v>
      </c>
      <c r="C11" s="75" t="s">
        <v>114</v>
      </c>
      <c r="D11" s="75" t="s">
        <v>111</v>
      </c>
      <c r="E11" s="75" t="s">
        <v>111</v>
      </c>
      <c r="F11" s="75" t="s">
        <v>112</v>
      </c>
      <c r="G11" s="75" t="s">
        <v>113</v>
      </c>
      <c r="H11" s="75" t="s">
        <v>111</v>
      </c>
      <c r="I11" s="75" t="s">
        <v>111</v>
      </c>
      <c r="J11" s="75" t="s">
        <v>111</v>
      </c>
      <c r="K11" s="75" t="s">
        <v>111</v>
      </c>
      <c r="L11" s="75" t="s">
        <v>115</v>
      </c>
      <c r="M11" s="75" t="s">
        <v>111</v>
      </c>
      <c r="N11" s="75" t="s">
        <v>111</v>
      </c>
      <c r="O11" s="292"/>
    </row>
    <row r="12" spans="2:15" ht="21.95" customHeight="1" thickBot="1">
      <c r="B12" s="214" t="s">
        <v>17</v>
      </c>
      <c r="C12" s="149"/>
      <c r="D12" s="150"/>
      <c r="E12" s="148"/>
      <c r="F12" s="151"/>
      <c r="G12" s="152"/>
      <c r="H12" s="148"/>
      <c r="I12" s="153"/>
      <c r="J12" s="150"/>
      <c r="K12" s="154"/>
      <c r="L12" s="155"/>
      <c r="M12" s="152"/>
      <c r="N12" s="156"/>
      <c r="O12" s="196" t="s">
        <v>78</v>
      </c>
    </row>
    <row r="13" spans="2:15" s="70" customFormat="1" ht="35.1" customHeight="1">
      <c r="B13" s="209" t="s">
        <v>78</v>
      </c>
      <c r="C13" s="79"/>
      <c r="D13" s="80"/>
      <c r="E13" s="114">
        <v>500</v>
      </c>
      <c r="F13" s="123"/>
      <c r="G13" s="79"/>
      <c r="H13" s="108">
        <v>500</v>
      </c>
      <c r="I13" s="117"/>
      <c r="J13" s="80"/>
      <c r="K13" s="114"/>
      <c r="L13" s="80">
        <v>2000</v>
      </c>
      <c r="M13" s="79"/>
      <c r="N13" s="80">
        <v>1000</v>
      </c>
      <c r="O13" s="284">
        <f>SUM(C13:N13)</f>
        <v>4000</v>
      </c>
    </row>
    <row r="14" spans="2:15" s="70" customFormat="1" ht="35.1" customHeight="1" thickBot="1">
      <c r="B14" s="212" t="s">
        <v>79</v>
      </c>
      <c r="C14" s="81"/>
      <c r="D14" s="82"/>
      <c r="E14" s="113" t="s">
        <v>92</v>
      </c>
      <c r="F14" s="122"/>
      <c r="G14" s="81"/>
      <c r="H14" s="109" t="s">
        <v>93</v>
      </c>
      <c r="I14" s="118"/>
      <c r="J14" s="82"/>
      <c r="K14" s="113"/>
      <c r="L14" s="82" t="s">
        <v>80</v>
      </c>
      <c r="M14" s="81"/>
      <c r="N14" s="82" t="s">
        <v>81</v>
      </c>
      <c r="O14" s="285"/>
    </row>
    <row r="15" spans="2:15" ht="21.95" customHeight="1" thickBot="1">
      <c r="B15" s="215" t="s">
        <v>18</v>
      </c>
      <c r="C15" s="168"/>
      <c r="D15" s="157"/>
      <c r="E15" s="158"/>
      <c r="F15" s="159"/>
      <c r="G15" s="160"/>
      <c r="H15" s="161"/>
      <c r="I15" s="162"/>
      <c r="J15" s="163"/>
      <c r="K15" s="164"/>
      <c r="L15" s="165"/>
      <c r="M15" s="166"/>
      <c r="N15" s="167"/>
      <c r="O15" s="197" t="s">
        <v>78</v>
      </c>
    </row>
    <row r="16" spans="2:15" s="70" customFormat="1" ht="35.1" customHeight="1">
      <c r="B16" s="209" t="s">
        <v>78</v>
      </c>
      <c r="C16" s="79"/>
      <c r="D16" s="80">
        <v>50</v>
      </c>
      <c r="E16" s="114"/>
      <c r="F16" s="123">
        <v>200</v>
      </c>
      <c r="G16" s="79"/>
      <c r="H16" s="108"/>
      <c r="I16" s="117"/>
      <c r="J16" s="80"/>
      <c r="K16" s="114">
        <v>50</v>
      </c>
      <c r="L16" s="80"/>
      <c r="M16" s="79">
        <v>200</v>
      </c>
      <c r="N16" s="80"/>
      <c r="O16" s="286">
        <f>SUM(C16:N16)</f>
        <v>500</v>
      </c>
    </row>
    <row r="17" spans="2:15" s="70" customFormat="1" ht="35.1" customHeight="1" thickBot="1">
      <c r="B17" s="212" t="s">
        <v>79</v>
      </c>
      <c r="C17" s="81"/>
      <c r="D17" s="82" t="s">
        <v>85</v>
      </c>
      <c r="E17" s="113"/>
      <c r="F17" s="122" t="s">
        <v>86</v>
      </c>
      <c r="G17" s="81"/>
      <c r="H17" s="109"/>
      <c r="I17" s="118"/>
      <c r="J17" s="82"/>
      <c r="K17" s="113" t="s">
        <v>87</v>
      </c>
      <c r="L17" s="82"/>
      <c r="M17" s="81" t="s">
        <v>91</v>
      </c>
      <c r="N17" s="82"/>
      <c r="O17" s="287"/>
    </row>
    <row r="18" spans="2:15" ht="21.95" customHeight="1" thickBot="1">
      <c r="B18" s="216" t="s">
        <v>19</v>
      </c>
      <c r="C18" s="171"/>
      <c r="D18" s="172"/>
      <c r="E18" s="173"/>
      <c r="F18" s="174"/>
      <c r="G18" s="169"/>
      <c r="H18" s="170"/>
      <c r="I18" s="175"/>
      <c r="J18" s="172"/>
      <c r="K18" s="173"/>
      <c r="L18" s="174"/>
      <c r="M18" s="176"/>
      <c r="N18" s="177"/>
      <c r="O18" s="198" t="s">
        <v>78</v>
      </c>
    </row>
    <row r="19" spans="2:15" s="70" customFormat="1" ht="35.1" customHeight="1">
      <c r="B19" s="209" t="s">
        <v>78</v>
      </c>
      <c r="C19" s="79"/>
      <c r="D19" s="80"/>
      <c r="E19" s="114"/>
      <c r="F19" s="123"/>
      <c r="G19" s="79">
        <v>500</v>
      </c>
      <c r="H19" s="108">
        <v>1200</v>
      </c>
      <c r="I19" s="117">
        <v>1000</v>
      </c>
      <c r="J19" s="80"/>
      <c r="K19" s="114"/>
      <c r="L19" s="80"/>
      <c r="M19" s="79"/>
      <c r="N19" s="80"/>
      <c r="O19" s="288">
        <f>SUM(C19:N19)</f>
        <v>2700</v>
      </c>
    </row>
    <row r="20" spans="2:15" s="70" customFormat="1" ht="35.1" customHeight="1" thickBot="1">
      <c r="B20" s="212" t="s">
        <v>79</v>
      </c>
      <c r="C20" s="81"/>
      <c r="D20" s="82"/>
      <c r="E20" s="113"/>
      <c r="F20" s="122"/>
      <c r="G20" s="81" t="s">
        <v>88</v>
      </c>
      <c r="H20" s="109" t="s">
        <v>89</v>
      </c>
      <c r="I20" s="118" t="s">
        <v>94</v>
      </c>
      <c r="J20" s="82"/>
      <c r="K20" s="113"/>
      <c r="L20" s="82"/>
      <c r="M20" s="81"/>
      <c r="N20" s="82"/>
      <c r="O20" s="289"/>
    </row>
    <row r="21" spans="2:15" ht="21.95" customHeight="1" thickBot="1">
      <c r="B21" s="217" t="s">
        <v>97</v>
      </c>
      <c r="C21" s="179"/>
      <c r="D21" s="180"/>
      <c r="E21" s="178"/>
      <c r="F21" s="181"/>
      <c r="G21" s="182"/>
      <c r="H21" s="178"/>
      <c r="I21" s="183"/>
      <c r="J21" s="180"/>
      <c r="K21" s="178"/>
      <c r="L21" s="181"/>
      <c r="M21" s="182"/>
      <c r="N21" s="184"/>
      <c r="O21" s="199" t="s">
        <v>78</v>
      </c>
    </row>
    <row r="22" spans="2:15" s="70" customFormat="1" ht="35.1" customHeight="1">
      <c r="B22" s="209" t="s">
        <v>78</v>
      </c>
      <c r="C22" s="79"/>
      <c r="D22" s="80"/>
      <c r="E22" s="114">
        <v>500</v>
      </c>
      <c r="F22" s="123"/>
      <c r="G22" s="105"/>
      <c r="H22" s="108">
        <v>250</v>
      </c>
      <c r="I22" s="117"/>
      <c r="J22" s="80"/>
      <c r="K22" s="114">
        <v>250</v>
      </c>
      <c r="L22" s="80"/>
      <c r="M22" s="79"/>
      <c r="N22" s="80"/>
      <c r="O22" s="290">
        <f>SUM(C22:N22)</f>
        <v>1000</v>
      </c>
    </row>
    <row r="23" spans="2:15" s="70" customFormat="1" ht="35.1" customHeight="1">
      <c r="B23" s="212" t="s">
        <v>79</v>
      </c>
      <c r="C23" s="81"/>
      <c r="D23" s="82"/>
      <c r="E23" s="113" t="s">
        <v>97</v>
      </c>
      <c r="F23" s="122"/>
      <c r="G23" s="81"/>
      <c r="H23" s="109" t="s">
        <v>97</v>
      </c>
      <c r="I23" s="118"/>
      <c r="J23" s="82"/>
      <c r="K23" s="113" t="s">
        <v>97</v>
      </c>
      <c r="L23" s="82"/>
      <c r="M23" s="81"/>
      <c r="N23" s="82"/>
      <c r="O23" s="276"/>
    </row>
    <row r="24" spans="2:15" ht="35.1" customHeight="1" thickBot="1">
      <c r="B24" s="207" t="s">
        <v>104</v>
      </c>
      <c r="C24" s="202">
        <f t="shared" ref="C24:M24" si="0">SUM(C4,C7,C13,C16,C19,C22,C10)</f>
        <v>300</v>
      </c>
      <c r="D24" s="201">
        <f t="shared" si="0"/>
        <v>250</v>
      </c>
      <c r="E24" s="204">
        <f t="shared" si="0"/>
        <v>1400</v>
      </c>
      <c r="F24" s="203">
        <f t="shared" si="0"/>
        <v>500</v>
      </c>
      <c r="G24" s="202">
        <f t="shared" si="0"/>
        <v>1100</v>
      </c>
      <c r="H24" s="206">
        <f t="shared" si="0"/>
        <v>2650</v>
      </c>
      <c r="I24" s="205">
        <f t="shared" si="0"/>
        <v>1500</v>
      </c>
      <c r="J24" s="201">
        <f t="shared" si="0"/>
        <v>500</v>
      </c>
      <c r="K24" s="204">
        <f t="shared" si="0"/>
        <v>1000</v>
      </c>
      <c r="L24" s="203">
        <f t="shared" si="0"/>
        <v>2300</v>
      </c>
      <c r="M24" s="202">
        <f t="shared" si="0"/>
        <v>400</v>
      </c>
      <c r="N24" s="201">
        <f>SUM(N4,N7,N10,N13,N16,N19,N22)</f>
        <v>1400</v>
      </c>
      <c r="O24" s="200">
        <f>SUM(O19,O16,O13,O7,O4,O10,O22)</f>
        <v>13300</v>
      </c>
    </row>
    <row r="25" spans="2:15" ht="21.95" customHeight="1">
      <c r="B25" s="71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</row>
    <row r="26" spans="2:15" ht="36.950000000000003" customHeight="1">
      <c r="B26" s="71"/>
      <c r="C26" s="83"/>
      <c r="D26" s="83"/>
      <c r="E26" s="83"/>
      <c r="F26" s="83"/>
      <c r="G26" s="83"/>
      <c r="H26" s="83"/>
      <c r="I26" s="83"/>
      <c r="J26" s="83"/>
      <c r="K26" s="83"/>
      <c r="L26" s="277" t="s">
        <v>90</v>
      </c>
      <c r="M26" s="277"/>
      <c r="N26" s="277"/>
      <c r="O26" s="277"/>
    </row>
    <row r="27" spans="2:15" ht="5.0999999999999996" customHeight="1">
      <c r="B27" s="71"/>
      <c r="C27" s="83"/>
      <c r="D27" s="83"/>
      <c r="E27" s="83"/>
      <c r="F27" s="83"/>
      <c r="G27" s="83"/>
      <c r="H27" s="83"/>
      <c r="I27" s="83"/>
      <c r="J27" s="83"/>
      <c r="K27" s="83"/>
      <c r="L27" s="273"/>
      <c r="M27" s="273"/>
      <c r="N27" s="273"/>
      <c r="O27" s="273"/>
    </row>
    <row r="28" spans="2:15" ht="51" customHeight="1" thickBot="1">
      <c r="B28" s="71"/>
      <c r="C28" s="83"/>
      <c r="D28" s="83"/>
      <c r="E28" s="83"/>
      <c r="F28" s="83"/>
      <c r="G28" s="83"/>
      <c r="H28" s="83"/>
      <c r="I28" s="83"/>
      <c r="J28" s="83"/>
      <c r="K28" s="83"/>
      <c r="L28" s="278">
        <f>SUM(O19,O16,O13,O7,O4,O10,O22)</f>
        <v>13300</v>
      </c>
      <c r="M28" s="278"/>
      <c r="N28" s="278"/>
      <c r="O28" s="278"/>
    </row>
    <row r="29" spans="2:15" ht="21.95" customHeight="1" thickTop="1"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</row>
    <row r="30" spans="2:15" ht="21.95" customHeight="1">
      <c r="L30" s="279" t="s">
        <v>96</v>
      </c>
      <c r="M30" s="279"/>
      <c r="N30" s="279"/>
      <c r="O30" s="279"/>
    </row>
    <row r="31" spans="2:15" ht="21.95" customHeight="1"/>
    <row r="32" spans="2:15" ht="21.95" customHeight="1"/>
    <row r="33" ht="21.95" customHeight="1"/>
    <row r="34" ht="21.95" customHeight="1"/>
    <row r="35" ht="21.95" customHeight="1"/>
    <row r="36" ht="21.95" customHeight="1"/>
    <row r="37" ht="21.95" customHeight="1"/>
    <row r="38" ht="21.95" customHeight="1"/>
    <row r="39" ht="21.95" customHeight="1"/>
    <row r="40" ht="21.95" customHeight="1"/>
    <row r="41" ht="21.95" customHeight="1"/>
    <row r="42" ht="21.95" customHeight="1"/>
    <row r="43" ht="21.95" customHeight="1"/>
    <row r="44" ht="21.95" customHeight="1"/>
    <row r="45" ht="21.95" customHeight="1"/>
    <row r="46" ht="21.95" customHeight="1"/>
    <row r="47" ht="21.95" customHeight="1"/>
    <row r="48" ht="21.95" customHeight="1"/>
    <row r="49" ht="21.95" customHeight="1"/>
    <row r="50" ht="21.95" customHeight="1"/>
    <row r="51" ht="21.95" customHeight="1"/>
    <row r="52" ht="21.95" customHeight="1"/>
    <row r="53" ht="21.95" customHeight="1"/>
    <row r="54" ht="21.95" customHeight="1"/>
    <row r="55" ht="21.95" customHeight="1"/>
    <row r="56" ht="21.95" customHeight="1"/>
    <row r="57" ht="21.95" customHeight="1"/>
    <row r="58" ht="21.95" customHeight="1"/>
    <row r="59" ht="21.95" customHeight="1"/>
    <row r="60" ht="21.95" customHeight="1"/>
    <row r="61" ht="21.95" customHeight="1"/>
  </sheetData>
  <mergeCells count="11">
    <mergeCell ref="L27:O27"/>
    <mergeCell ref="L28:O28"/>
    <mergeCell ref="L30:O30"/>
    <mergeCell ref="O4:O5"/>
    <mergeCell ref="O7:O8"/>
    <mergeCell ref="O13:O14"/>
    <mergeCell ref="O16:O17"/>
    <mergeCell ref="O19:O20"/>
    <mergeCell ref="L26:O26"/>
    <mergeCell ref="O22:O23"/>
    <mergeCell ref="O10:O11"/>
  </mergeCells>
  <hyperlinks>
    <hyperlink ref="L30" location="'Example Month'!A1" tooltip="Navigation link back to January" display="Go to Example Budget →" xr:uid="{00000000-0004-0000-0100-000000000000}"/>
    <hyperlink ref="M30" location="'Example Month'!A1" tooltip="Navigation link back to January" display="'Example Month'!A1" xr:uid="{00000000-0004-0000-0100-000001000000}"/>
    <hyperlink ref="N30" location="'Example Month'!A1" tooltip="Navigation link back to January" display="'Example Month'!A1" xr:uid="{00000000-0004-0000-0100-000002000000}"/>
    <hyperlink ref="O30" location="'Example Month'!A1" tooltip="Navigation link back to January" display="'Example Month'!A1" xr:uid="{00000000-0004-0000-0100-000003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252525"/>
  </sheetPr>
  <dimension ref="B2:J38"/>
  <sheetViews>
    <sheetView topLeftCell="B16" zoomScale="91" zoomScaleNormal="91" workbookViewId="0">
      <selection activeCell="H37" sqref="H37"/>
    </sheetView>
  </sheetViews>
  <sheetFormatPr defaultColWidth="8.77734375" defaultRowHeight="16.5"/>
  <cols>
    <col min="1" max="1" width="2.77734375" style="42" customWidth="1"/>
    <col min="2" max="8" width="22.77734375" style="42" customWidth="1"/>
    <col min="9" max="9" width="8.77734375" style="42"/>
    <col min="10" max="10" width="34.6640625" style="42" customWidth="1"/>
    <col min="11" max="16384" width="8.77734375" style="42"/>
  </cols>
  <sheetData>
    <row r="2" spans="2:10" ht="30" customHeight="1">
      <c r="B2" s="13">
        <v>2022</v>
      </c>
      <c r="D2" s="256"/>
      <c r="E2" s="293" t="s">
        <v>103</v>
      </c>
      <c r="F2" s="293"/>
      <c r="G2" s="293"/>
      <c r="H2" s="257"/>
      <c r="J2" s="44"/>
    </row>
    <row r="3" spans="2:10" ht="45" customHeight="1">
      <c r="B3" s="65" t="s">
        <v>39</v>
      </c>
      <c r="C3" s="45"/>
      <c r="D3" s="256"/>
      <c r="E3" s="293"/>
      <c r="F3" s="293"/>
      <c r="G3" s="293"/>
      <c r="H3" s="257"/>
      <c r="J3" s="47"/>
    </row>
    <row r="4" spans="2:10" ht="21.95" customHeight="1" thickBot="1">
      <c r="B4" s="45"/>
      <c r="C4" s="45"/>
      <c r="D4" s="45"/>
      <c r="E4" s="45"/>
      <c r="F4" s="46"/>
    </row>
    <row r="5" spans="2:10" ht="21.95" customHeight="1" thickTop="1" thickBot="1">
      <c r="B5" s="49" t="s">
        <v>23</v>
      </c>
      <c r="C5" s="50" t="s">
        <v>14</v>
      </c>
      <c r="D5" s="56" t="s">
        <v>20</v>
      </c>
      <c r="E5" s="50" t="s">
        <v>21</v>
      </c>
      <c r="F5" s="56" t="s">
        <v>35</v>
      </c>
      <c r="G5" s="50" t="s">
        <v>22</v>
      </c>
      <c r="H5" s="64" t="s">
        <v>23</v>
      </c>
      <c r="J5" s="249" t="s">
        <v>15</v>
      </c>
    </row>
    <row r="6" spans="2:10" ht="21.95" customHeight="1" thickTop="1">
      <c r="B6" s="90">
        <f t="array" ref="B6:H6">DaysAndWeeks+DATE(CalendarYear,12,1)-WEEKDAY(DATE(CalendarYear,12,1),(WeekStart="M")+1)+1</f>
        <v>44892</v>
      </c>
      <c r="C6" s="51">
        <v>44893</v>
      </c>
      <c r="D6" s="57">
        <v>44894</v>
      </c>
      <c r="E6" s="51">
        <v>44895</v>
      </c>
      <c r="F6" s="57">
        <v>44896</v>
      </c>
      <c r="G6" s="51">
        <v>44897</v>
      </c>
      <c r="H6" s="84">
        <v>44898</v>
      </c>
      <c r="J6" s="131" t="s">
        <v>77</v>
      </c>
    </row>
    <row r="7" spans="2:10" ht="21.95" customHeight="1">
      <c r="B7" s="91" t="s">
        <v>37</v>
      </c>
      <c r="D7" s="58"/>
      <c r="E7" s="52" t="s">
        <v>38</v>
      </c>
      <c r="F7" s="63"/>
      <c r="G7" s="52"/>
      <c r="H7" s="269" t="s">
        <v>29</v>
      </c>
      <c r="J7" s="251" t="s">
        <v>16</v>
      </c>
    </row>
    <row r="8" spans="2:10" ht="21.95" customHeight="1">
      <c r="B8" s="91"/>
      <c r="C8" s="52"/>
      <c r="D8" s="58"/>
      <c r="E8" s="52"/>
      <c r="F8" s="58"/>
      <c r="G8" s="52"/>
      <c r="H8" s="272" t="s">
        <v>110</v>
      </c>
      <c r="J8" s="254" t="s">
        <v>105</v>
      </c>
    </row>
    <row r="9" spans="2:10" ht="21.95" customHeight="1">
      <c r="B9" s="91"/>
      <c r="C9" s="52"/>
      <c r="D9" s="58"/>
      <c r="E9" s="52"/>
      <c r="F9" s="58"/>
      <c r="G9" s="52"/>
      <c r="H9" s="255" t="s">
        <v>109</v>
      </c>
      <c r="J9" s="258" t="s">
        <v>17</v>
      </c>
    </row>
    <row r="10" spans="2:10" ht="21.95" customHeight="1">
      <c r="B10" s="91"/>
      <c r="C10" s="52"/>
      <c r="D10" s="58"/>
      <c r="E10" s="52"/>
      <c r="F10" s="58"/>
      <c r="G10" s="52"/>
      <c r="H10" s="85"/>
      <c r="J10" s="250" t="s">
        <v>18</v>
      </c>
    </row>
    <row r="11" spans="2:10" ht="21.95" customHeight="1">
      <c r="B11" s="92">
        <f t="array" ref="B11:H11">DaysAndWeeks+DATE(CalendarYear,12,1)-WEEKDAY(DATE(CalendarYear,12,1),(WeekStart="M")+1)+8</f>
        <v>44899</v>
      </c>
      <c r="C11" s="53">
        <v>44900</v>
      </c>
      <c r="D11" s="59">
        <v>44901</v>
      </c>
      <c r="E11" s="53">
        <v>44902</v>
      </c>
      <c r="F11" s="59">
        <v>44903</v>
      </c>
      <c r="G11" s="53">
        <v>44904</v>
      </c>
      <c r="H11" s="86">
        <v>44905</v>
      </c>
      <c r="J11" s="268" t="s">
        <v>19</v>
      </c>
    </row>
    <row r="12" spans="2:10" ht="21.95" customHeight="1">
      <c r="B12" s="91" t="s">
        <v>37</v>
      </c>
      <c r="C12" s="129" t="s">
        <v>25</v>
      </c>
      <c r="D12" s="270" t="s">
        <v>29</v>
      </c>
      <c r="E12" s="52" t="s">
        <v>38</v>
      </c>
      <c r="F12" s="259" t="s">
        <v>34</v>
      </c>
      <c r="G12" s="42" t="s">
        <v>36</v>
      </c>
      <c r="H12" s="269" t="s">
        <v>29</v>
      </c>
      <c r="J12" s="271" t="s">
        <v>97</v>
      </c>
    </row>
    <row r="13" spans="2:10" ht="21.95" customHeight="1">
      <c r="B13" s="91"/>
      <c r="C13" s="253" t="s">
        <v>30</v>
      </c>
      <c r="D13" s="58"/>
      <c r="E13" s="52"/>
      <c r="F13" s="58"/>
      <c r="G13" s="52"/>
      <c r="H13" s="85"/>
    </row>
    <row r="14" spans="2:10" ht="21.95" customHeight="1">
      <c r="B14" s="91"/>
      <c r="C14" s="254" t="s">
        <v>107</v>
      </c>
      <c r="D14" s="58"/>
      <c r="E14" s="52"/>
      <c r="F14" s="58"/>
      <c r="G14" s="52"/>
      <c r="H14" s="85"/>
    </row>
    <row r="15" spans="2:10" ht="21.95" customHeight="1">
      <c r="B15" s="93"/>
      <c r="C15" s="54"/>
      <c r="D15" s="60"/>
      <c r="E15" s="54"/>
      <c r="F15" s="60"/>
      <c r="G15" s="54"/>
      <c r="H15" s="87"/>
    </row>
    <row r="16" spans="2:10" ht="21.95" customHeight="1">
      <c r="B16" s="92">
        <f t="array" ref="B16:H16">DaysAndWeeks+DATE(CalendarYear,12,1)-WEEKDAY(DATE(CalendarYear,12,1),(WeekStart="M")+1)+15</f>
        <v>44906</v>
      </c>
      <c r="C16" s="53">
        <v>44907</v>
      </c>
      <c r="D16" s="59">
        <v>44908</v>
      </c>
      <c r="E16" s="53">
        <v>44909</v>
      </c>
      <c r="F16" s="59">
        <v>44910</v>
      </c>
      <c r="G16" s="53">
        <v>44911</v>
      </c>
      <c r="H16" s="86">
        <v>44912</v>
      </c>
    </row>
    <row r="17" spans="2:10" ht="21.95" customHeight="1">
      <c r="B17" s="91" t="s">
        <v>37</v>
      </c>
      <c r="C17" s="55"/>
      <c r="D17" s="270" t="s">
        <v>29</v>
      </c>
      <c r="E17" s="52" t="s">
        <v>38</v>
      </c>
      <c r="F17" s="58"/>
      <c r="G17" s="130" t="s">
        <v>26</v>
      </c>
      <c r="H17" s="269" t="s">
        <v>29</v>
      </c>
      <c r="J17" s="47"/>
    </row>
    <row r="18" spans="2:10" ht="21.95" customHeight="1">
      <c r="B18" s="91"/>
      <c r="C18" s="52"/>
      <c r="D18" s="58"/>
      <c r="E18" s="52"/>
      <c r="F18" s="58"/>
      <c r="G18" s="252" t="s">
        <v>31</v>
      </c>
      <c r="H18" s="85"/>
      <c r="J18" s="47"/>
    </row>
    <row r="19" spans="2:10" ht="21.95" customHeight="1">
      <c r="B19" s="91"/>
      <c r="C19" s="52"/>
      <c r="D19" s="58"/>
      <c r="E19" s="52"/>
      <c r="F19" s="58"/>
      <c r="G19" s="52"/>
      <c r="H19" s="87"/>
      <c r="J19" s="47"/>
    </row>
    <row r="20" spans="2:10" ht="21.95" customHeight="1">
      <c r="B20" s="93"/>
      <c r="C20" s="54"/>
      <c r="D20" s="60"/>
      <c r="E20" s="54"/>
      <c r="F20" s="60"/>
      <c r="G20" s="54"/>
      <c r="J20" s="47"/>
    </row>
    <row r="21" spans="2:10" ht="21.95" customHeight="1">
      <c r="B21" s="92">
        <f t="array" ref="B21:H21">DaysAndWeeks+DATE(CalendarYear,12,1)-WEEKDAY(DATE(CalendarYear,12,1),(WeekStart="M")+1)+22</f>
        <v>44913</v>
      </c>
      <c r="C21" s="53">
        <v>44914</v>
      </c>
      <c r="D21" s="59">
        <v>44915</v>
      </c>
      <c r="E21" s="53">
        <v>44916</v>
      </c>
      <c r="F21" s="59">
        <v>44917</v>
      </c>
      <c r="G21" s="53">
        <v>44918</v>
      </c>
      <c r="H21" s="86">
        <v>44919</v>
      </c>
      <c r="J21" s="47"/>
    </row>
    <row r="22" spans="2:10" ht="21.95" customHeight="1">
      <c r="B22" s="91" t="s">
        <v>37</v>
      </c>
      <c r="C22" s="129" t="s">
        <v>24</v>
      </c>
      <c r="D22" s="270" t="s">
        <v>29</v>
      </c>
      <c r="E22" s="52" t="s">
        <v>38</v>
      </c>
      <c r="F22" s="58"/>
      <c r="G22" s="260" t="s">
        <v>28</v>
      </c>
      <c r="H22" s="261" t="s">
        <v>28</v>
      </c>
      <c r="J22" s="47"/>
    </row>
    <row r="23" spans="2:10" ht="21.95" customHeight="1">
      <c r="B23" s="91"/>
      <c r="C23" s="263" t="s">
        <v>32</v>
      </c>
      <c r="D23" s="264" t="s">
        <v>32</v>
      </c>
      <c r="E23" s="265" t="s">
        <v>32</v>
      </c>
      <c r="F23" s="58"/>
      <c r="G23" s="52"/>
      <c r="H23" s="269" t="s">
        <v>29</v>
      </c>
      <c r="J23" s="47"/>
    </row>
    <row r="24" spans="2:10" ht="21.95" customHeight="1">
      <c r="B24" s="91"/>
      <c r="C24" s="253" t="s">
        <v>99</v>
      </c>
      <c r="D24" s="58"/>
      <c r="E24" s="254" t="s">
        <v>108</v>
      </c>
      <c r="F24" s="58"/>
      <c r="G24" s="52"/>
      <c r="H24" s="85"/>
      <c r="J24" s="47"/>
    </row>
    <row r="25" spans="2:10" ht="21.95" customHeight="1">
      <c r="B25" s="93"/>
      <c r="C25" s="54"/>
      <c r="D25" s="60"/>
      <c r="E25" s="54"/>
      <c r="F25" s="60"/>
      <c r="G25" s="54"/>
      <c r="H25" s="87"/>
      <c r="J25" s="47"/>
    </row>
    <row r="26" spans="2:10" ht="21.95" customHeight="1">
      <c r="B26" s="92">
        <f t="array" ref="B26:H26">DaysAndWeeks+DATE(CalendarYear,12,1)-WEEKDAY(DATE(CalendarYear,12,1),(WeekStart="M")+1)+29</f>
        <v>44920</v>
      </c>
      <c r="C26" s="53">
        <v>44921</v>
      </c>
      <c r="D26" s="59">
        <v>44922</v>
      </c>
      <c r="E26" s="53">
        <v>44923</v>
      </c>
      <c r="F26" s="59">
        <v>44924</v>
      </c>
      <c r="G26" s="53">
        <v>44925</v>
      </c>
      <c r="H26" s="86">
        <v>44926</v>
      </c>
      <c r="J26" s="47"/>
    </row>
    <row r="27" spans="2:10" ht="21.95" customHeight="1">
      <c r="B27" s="91" t="s">
        <v>37</v>
      </c>
      <c r="D27" s="270" t="s">
        <v>29</v>
      </c>
      <c r="E27" s="52" t="s">
        <v>38</v>
      </c>
      <c r="F27" s="272" t="s">
        <v>98</v>
      </c>
      <c r="G27" s="129" t="s">
        <v>27</v>
      </c>
      <c r="H27" s="269" t="s">
        <v>29</v>
      </c>
      <c r="J27" s="47"/>
    </row>
    <row r="28" spans="2:10" ht="21.95" customHeight="1">
      <c r="B28" s="262" t="s">
        <v>28</v>
      </c>
      <c r="C28" s="263" t="s">
        <v>33</v>
      </c>
      <c r="D28" s="264" t="s">
        <v>33</v>
      </c>
      <c r="E28" s="250" t="s">
        <v>33</v>
      </c>
      <c r="F28" s="264" t="s">
        <v>33</v>
      </c>
      <c r="G28" s="251" t="s">
        <v>100</v>
      </c>
      <c r="H28" s="267" t="s">
        <v>33</v>
      </c>
      <c r="J28" s="47"/>
    </row>
    <row r="29" spans="2:10" ht="21.95" customHeight="1">
      <c r="B29" s="266" t="s">
        <v>33</v>
      </c>
      <c r="C29" s="52"/>
      <c r="D29" s="255" t="s">
        <v>106</v>
      </c>
      <c r="E29" s="52"/>
      <c r="F29" s="58"/>
      <c r="G29" s="264" t="s">
        <v>33</v>
      </c>
      <c r="H29" s="85"/>
      <c r="J29" s="47"/>
    </row>
    <row r="30" spans="2:10" ht="21.95" customHeight="1">
      <c r="B30" s="132"/>
      <c r="C30" s="54"/>
      <c r="D30" s="60"/>
      <c r="E30" s="54"/>
      <c r="F30" s="60"/>
      <c r="G30" s="54"/>
      <c r="H30" s="87"/>
      <c r="J30" s="47"/>
    </row>
    <row r="31" spans="2:10" ht="21.95" customHeight="1">
      <c r="B31" s="91">
        <f t="array" ref="B31:H31">DaysAndWeeks+DATE(CalendarYear,12,1)-WEEKDAY(DATE(CalendarYear,12,1),(WeekStart="M")+1)+36</f>
        <v>44927</v>
      </c>
      <c r="C31" s="52">
        <v>44928</v>
      </c>
      <c r="D31" s="61">
        <v>44929</v>
      </c>
      <c r="E31" s="51">
        <v>44930</v>
      </c>
      <c r="F31" s="61">
        <v>44931</v>
      </c>
      <c r="G31" s="51">
        <v>44932</v>
      </c>
      <c r="H31" s="88">
        <v>44933</v>
      </c>
      <c r="J31" s="47"/>
    </row>
    <row r="32" spans="2:10" ht="21.95" customHeight="1">
      <c r="B32" s="91" t="s">
        <v>37</v>
      </c>
      <c r="C32" s="129" t="s">
        <v>25</v>
      </c>
      <c r="D32" s="270" t="s">
        <v>29</v>
      </c>
      <c r="E32" s="52" t="s">
        <v>38</v>
      </c>
      <c r="F32" s="61"/>
      <c r="G32" s="51"/>
      <c r="H32" s="269" t="s">
        <v>29</v>
      </c>
      <c r="J32" s="47"/>
    </row>
    <row r="33" spans="2:10" ht="21.95" customHeight="1">
      <c r="B33" s="91"/>
      <c r="D33" s="58"/>
      <c r="E33" s="52"/>
      <c r="F33" s="58"/>
      <c r="G33" s="52"/>
      <c r="H33" s="85"/>
      <c r="J33" s="47"/>
    </row>
    <row r="34" spans="2:10" ht="21.95" customHeight="1">
      <c r="B34" s="91"/>
      <c r="C34" s="52"/>
      <c r="D34" s="58"/>
      <c r="E34" s="52"/>
      <c r="F34" s="58"/>
      <c r="G34" s="52"/>
      <c r="H34" s="85"/>
      <c r="J34" s="47"/>
    </row>
    <row r="35" spans="2:10" ht="21.95" customHeight="1" thickBot="1">
      <c r="B35" s="94"/>
      <c r="C35" s="52"/>
      <c r="D35" s="62"/>
      <c r="E35" s="52"/>
      <c r="F35" s="62"/>
      <c r="G35" s="52"/>
      <c r="H35" s="89"/>
      <c r="J35" s="47"/>
    </row>
    <row r="36" spans="2:10" ht="17.25" thickTop="1">
      <c r="B36" s="48"/>
      <c r="C36" s="48"/>
      <c r="D36" s="48"/>
      <c r="E36" s="48"/>
      <c r="F36" s="48"/>
      <c r="G36" s="48"/>
      <c r="H36" s="48"/>
      <c r="J36" s="47"/>
    </row>
    <row r="37" spans="2:10" ht="18.75">
      <c r="G37" s="43"/>
      <c r="H37" s="43" t="s">
        <v>63</v>
      </c>
      <c r="J37" s="47"/>
    </row>
    <row r="38" spans="2:10">
      <c r="J38" s="47"/>
    </row>
  </sheetData>
  <mergeCells count="1">
    <mergeCell ref="E2:G3"/>
  </mergeCells>
  <conditionalFormatting sqref="B6:G6 B8:G9 B7 D7 G7">
    <cfRule type="expression" dxfId="36" priority="29">
      <formula>DAY(B6)&gt;8</formula>
    </cfRule>
  </conditionalFormatting>
  <conditionalFormatting sqref="B26:H26 B30:H31 B34:H35 F32:G32 B33 D33:H33 C29 H29 E29:F29">
    <cfRule type="expression" dxfId="35" priority="28">
      <formula>AND(DAY(B26)&gt;=1,DAY(B26)&lt;=15)</formula>
    </cfRule>
  </conditionalFormatting>
  <conditionalFormatting sqref="E17">
    <cfRule type="expression" dxfId="34" priority="7">
      <formula>DAY(E17)&gt;8</formula>
    </cfRule>
  </conditionalFormatting>
  <conditionalFormatting sqref="B12">
    <cfRule type="expression" dxfId="33" priority="17">
      <formula>DAY(B12)&gt;8</formula>
    </cfRule>
  </conditionalFormatting>
  <conditionalFormatting sqref="B17">
    <cfRule type="expression" dxfId="32" priority="16">
      <formula>DAY(B17)&gt;8</formula>
    </cfRule>
  </conditionalFormatting>
  <conditionalFormatting sqref="B22">
    <cfRule type="expression" dxfId="31" priority="15">
      <formula>DAY(B22)&gt;8</formula>
    </cfRule>
  </conditionalFormatting>
  <conditionalFormatting sqref="B27">
    <cfRule type="expression" dxfId="30" priority="14">
      <formula>DAY(B27)&gt;8</formula>
    </cfRule>
  </conditionalFormatting>
  <conditionalFormatting sqref="B32">
    <cfRule type="expression" dxfId="29" priority="13">
      <formula>DAY(B32)&gt;8</formula>
    </cfRule>
  </conditionalFormatting>
  <conditionalFormatting sqref="E12">
    <cfRule type="expression" dxfId="28" priority="12">
      <formula>DAY(E12)&gt;8</formula>
    </cfRule>
  </conditionalFormatting>
  <conditionalFormatting sqref="E22">
    <cfRule type="expression" dxfId="27" priority="6">
      <formula>DAY(E22)&gt;8</formula>
    </cfRule>
  </conditionalFormatting>
  <conditionalFormatting sqref="E27">
    <cfRule type="expression" dxfId="26" priority="5">
      <formula>DAY(E27)&gt;8</formula>
    </cfRule>
  </conditionalFormatting>
  <conditionalFormatting sqref="E32">
    <cfRule type="expression" dxfId="25" priority="4">
      <formula>DAY(E32)&gt;8</formula>
    </cfRule>
  </conditionalFormatting>
  <conditionalFormatting sqref="E7">
    <cfRule type="expression" dxfId="24" priority="3">
      <formula>DAY(E7)&gt;8</formula>
    </cfRule>
  </conditionalFormatting>
  <hyperlinks>
    <hyperlink ref="H37" location="JANUARY!A1" tooltip="Navigation link back to January" display="JANUARY -&gt;" xr:uid="{00000000-0004-0000-0200-000000000000}"/>
  </hyperlinks>
  <pageMargins left="0.7" right="0.7" top="0.75" bottom="0.75" header="0.3" footer="0.3"/>
  <pageSetup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FFA400"/>
    <pageSetUpPr fitToPage="1"/>
  </sheetPr>
  <dimension ref="B1:J42"/>
  <sheetViews>
    <sheetView showGridLines="0" topLeftCell="A14" workbookViewId="0">
      <selection activeCell="H37" sqref="H37"/>
    </sheetView>
  </sheetViews>
  <sheetFormatPr defaultColWidth="8.77734375" defaultRowHeight="16.5"/>
  <cols>
    <col min="1" max="1" width="2.77734375" customWidth="1"/>
    <col min="2" max="8" width="22.77734375" customWidth="1"/>
    <col min="10" max="10" width="34.6640625" style="6" customWidth="1"/>
  </cols>
  <sheetData>
    <row r="1" spans="2:10" s="6" customFormat="1"/>
    <row r="2" spans="2:10" s="6" customFormat="1" ht="72.95" customHeight="1">
      <c r="B2" s="294" t="s">
        <v>102</v>
      </c>
      <c r="C2" s="294"/>
      <c r="D2" s="294"/>
      <c r="E2" s="294"/>
      <c r="F2" s="67"/>
    </row>
    <row r="3" spans="2:10" s="96" customFormat="1" ht="15" customHeight="1">
      <c r="B3" s="97"/>
      <c r="C3" s="98"/>
      <c r="D3" s="98"/>
      <c r="E3" s="98"/>
      <c r="F3" s="95"/>
      <c r="G3" s="95"/>
      <c r="H3" s="95"/>
    </row>
    <row r="4" spans="2:10" ht="36" customHeight="1">
      <c r="B4" s="102" t="s">
        <v>12</v>
      </c>
      <c r="C4" s="99">
        <v>2022</v>
      </c>
      <c r="D4" s="101" t="s">
        <v>13</v>
      </c>
      <c r="E4" s="100" t="s">
        <v>23</v>
      </c>
      <c r="F4" s="5"/>
      <c r="G4" s="5"/>
      <c r="H4" s="5"/>
      <c r="J4" s="9"/>
    </row>
    <row r="5" spans="2:10" s="6" customFormat="1" ht="14.1" customHeight="1">
      <c r="B5" s="103"/>
      <c r="C5" s="104"/>
      <c r="D5" s="103"/>
      <c r="E5" s="104"/>
      <c r="J5" s="9"/>
    </row>
    <row r="6" spans="2:10" ht="30" customHeight="1">
      <c r="B6" s="18">
        <f>CalendarYear</f>
        <v>2022</v>
      </c>
      <c r="E6" s="1"/>
      <c r="G6" s="3"/>
      <c r="H6" s="3"/>
      <c r="J6" s="9"/>
    </row>
    <row r="7" spans="2:10" ht="45" customHeight="1">
      <c r="B7" s="4" t="s">
        <v>2</v>
      </c>
      <c r="C7" s="4"/>
      <c r="D7" s="4"/>
      <c r="E7" s="4"/>
      <c r="F7" s="2"/>
    </row>
    <row r="8" spans="2:10" s="6" customFormat="1" ht="21.95" customHeight="1" thickBot="1">
      <c r="B8" s="4"/>
      <c r="C8" s="4"/>
      <c r="D8" s="4"/>
      <c r="E8" s="4"/>
      <c r="F8" s="2"/>
    </row>
    <row r="9" spans="2:10" ht="21.95" customHeight="1" thickTop="1" thickBot="1">
      <c r="B9" s="19" t="str">
        <f>WeekStart</f>
        <v>S</v>
      </c>
      <c r="C9" s="20" t="str">
        <f t="shared" ref="C9:H9" si="0">LEFT(TEXT(C10,"ddd"),1)</f>
        <v>M</v>
      </c>
      <c r="D9" s="20" t="str">
        <f t="shared" si="0"/>
        <v>T</v>
      </c>
      <c r="E9" s="20" t="str">
        <f t="shared" si="0"/>
        <v>W</v>
      </c>
      <c r="F9" s="20" t="str">
        <f t="shared" si="0"/>
        <v>T</v>
      </c>
      <c r="G9" s="20" t="str">
        <f t="shared" si="0"/>
        <v>F</v>
      </c>
      <c r="H9" s="21" t="str">
        <f t="shared" si="0"/>
        <v>S</v>
      </c>
      <c r="J9" s="249" t="s">
        <v>15</v>
      </c>
    </row>
    <row r="10" spans="2:10" ht="21.95" customHeight="1" thickTop="1">
      <c r="B10" s="23">
        <f t="array" ref="B10:H10">DaysAndWeeks+DATE(CalendarYear,1,1)-WEEKDAY(DATE(CalendarYear,1,1),(WeekStart="M")+1)+1</f>
        <v>44556</v>
      </c>
      <c r="C10" s="23">
        <v>44557</v>
      </c>
      <c r="D10" s="23">
        <v>44558</v>
      </c>
      <c r="E10" s="23">
        <v>44559</v>
      </c>
      <c r="F10" s="23">
        <v>44560</v>
      </c>
      <c r="G10" s="23">
        <v>44561</v>
      </c>
      <c r="H10" s="23">
        <v>44562</v>
      </c>
      <c r="J10" s="131" t="s">
        <v>77</v>
      </c>
    </row>
    <row r="11" spans="2:10" s="6" customFormat="1" ht="21.95" customHeight="1">
      <c r="B11" s="24"/>
      <c r="C11" s="24"/>
      <c r="D11" s="24"/>
      <c r="E11" s="24"/>
      <c r="F11" s="24"/>
      <c r="G11" s="24"/>
      <c r="H11" s="24"/>
      <c r="J11" s="251" t="s">
        <v>16</v>
      </c>
    </row>
    <row r="12" spans="2:10" s="6" customFormat="1" ht="21.95" customHeight="1">
      <c r="B12" s="24"/>
      <c r="C12" s="24"/>
      <c r="D12" s="24"/>
      <c r="E12" s="24"/>
      <c r="F12" s="24"/>
      <c r="G12" s="24"/>
      <c r="H12" s="24"/>
      <c r="J12" s="254" t="s">
        <v>105</v>
      </c>
    </row>
    <row r="13" spans="2:10" s="6" customFormat="1" ht="21.95" customHeight="1">
      <c r="B13" s="24"/>
      <c r="C13" s="24"/>
      <c r="D13" s="24"/>
      <c r="E13" s="24"/>
      <c r="F13" s="24"/>
      <c r="G13" s="24"/>
      <c r="H13" s="24"/>
      <c r="J13" s="258" t="s">
        <v>17</v>
      </c>
    </row>
    <row r="14" spans="2:10" ht="21.95" customHeight="1">
      <c r="B14" s="25"/>
      <c r="C14" s="25"/>
      <c r="D14" s="25"/>
      <c r="E14" s="25"/>
      <c r="F14" s="25"/>
      <c r="G14" s="25"/>
      <c r="H14" s="25"/>
      <c r="J14" s="250" t="s">
        <v>18</v>
      </c>
    </row>
    <row r="15" spans="2:10" ht="21.95" customHeight="1">
      <c r="B15" s="29">
        <f t="array" ref="B15:H15">DaysAndWeeks+DATE(CalendarYear,1,1)-WEEKDAY(DATE(CalendarYear,1,1),(WeekStart="M")+1)+8</f>
        <v>44563</v>
      </c>
      <c r="C15" s="29">
        <v>44564</v>
      </c>
      <c r="D15" s="29">
        <v>44565</v>
      </c>
      <c r="E15" s="29">
        <v>44566</v>
      </c>
      <c r="F15" s="29">
        <v>44567</v>
      </c>
      <c r="G15" s="29">
        <v>44568</v>
      </c>
      <c r="H15" s="29">
        <v>44569</v>
      </c>
      <c r="J15" s="268" t="s">
        <v>19</v>
      </c>
    </row>
    <row r="16" spans="2:10" s="6" customFormat="1" ht="21.95" customHeight="1">
      <c r="B16" s="24"/>
      <c r="C16" s="24"/>
      <c r="D16" s="24"/>
      <c r="E16" s="24"/>
      <c r="F16" s="24"/>
      <c r="G16" s="24"/>
      <c r="H16" s="24"/>
      <c r="J16" s="271" t="s">
        <v>97</v>
      </c>
    </row>
    <row r="17" spans="2:10" s="6" customFormat="1" ht="21.95" customHeight="1">
      <c r="B17" s="24"/>
      <c r="C17" s="24"/>
      <c r="D17" s="24"/>
      <c r="E17" s="24"/>
      <c r="F17" s="24"/>
      <c r="G17" s="24"/>
      <c r="H17" s="24"/>
    </row>
    <row r="18" spans="2:10" s="6" customFormat="1" ht="21.95" customHeight="1">
      <c r="B18" s="24"/>
      <c r="C18" s="24"/>
      <c r="D18" s="24"/>
      <c r="E18" s="24"/>
      <c r="F18" s="24"/>
      <c r="G18" s="24"/>
      <c r="H18" s="24"/>
      <c r="J18" s="9"/>
    </row>
    <row r="19" spans="2:10" ht="21.95" customHeight="1">
      <c r="B19" s="26"/>
      <c r="C19" s="26"/>
      <c r="D19" s="26"/>
      <c r="E19" s="26"/>
      <c r="F19" s="26"/>
      <c r="G19" s="26"/>
      <c r="H19" s="26"/>
      <c r="J19" s="9"/>
    </row>
    <row r="20" spans="2:10" ht="21.95" customHeight="1">
      <c r="B20" s="30">
        <f t="array" ref="B20:H20">DaysAndWeeks+DATE(CalendarYear,1,1)-WEEKDAY(DATE(CalendarYear,1,1),(WeekStart="M")+1)+15</f>
        <v>44570</v>
      </c>
      <c r="C20" s="30">
        <v>44571</v>
      </c>
      <c r="D20" s="30">
        <v>44572</v>
      </c>
      <c r="E20" s="30">
        <v>44573</v>
      </c>
      <c r="F20" s="30">
        <v>44574</v>
      </c>
      <c r="G20" s="30">
        <v>44575</v>
      </c>
      <c r="H20" s="30">
        <v>44576</v>
      </c>
      <c r="J20" s="9"/>
    </row>
    <row r="21" spans="2:10" s="6" customFormat="1" ht="21.95" customHeight="1">
      <c r="B21" s="27"/>
      <c r="C21" s="27"/>
      <c r="D21" s="27"/>
      <c r="E21" s="27"/>
      <c r="F21" s="27"/>
      <c r="G21" s="27"/>
      <c r="H21" s="27"/>
      <c r="J21" s="9"/>
    </row>
    <row r="22" spans="2:10" s="6" customFormat="1" ht="21.95" customHeight="1">
      <c r="B22" s="27"/>
      <c r="C22" s="27"/>
      <c r="D22" s="27"/>
      <c r="E22" s="27"/>
      <c r="F22" s="27"/>
      <c r="G22" s="27"/>
      <c r="H22" s="27"/>
      <c r="J22" s="9"/>
    </row>
    <row r="23" spans="2:10" s="6" customFormat="1" ht="21.95" customHeight="1">
      <c r="B23" s="27"/>
      <c r="C23" s="27"/>
      <c r="D23" s="27"/>
      <c r="E23" s="27"/>
      <c r="F23" s="27"/>
      <c r="G23" s="27"/>
      <c r="H23" s="27"/>
      <c r="J23" s="9"/>
    </row>
    <row r="24" spans="2:10" s="6" customFormat="1" ht="21.95" customHeight="1">
      <c r="B24" s="27"/>
      <c r="C24" s="27"/>
      <c r="D24" s="27"/>
      <c r="E24" s="27"/>
      <c r="F24" s="27"/>
      <c r="G24" s="27"/>
      <c r="H24" s="27"/>
      <c r="J24" s="9"/>
    </row>
    <row r="25" spans="2:10" ht="21.95" customHeight="1">
      <c r="B25" s="28"/>
      <c r="C25" s="28"/>
      <c r="D25" s="28"/>
      <c r="E25" s="28"/>
      <c r="F25" s="28"/>
      <c r="G25" s="28"/>
      <c r="H25" s="28"/>
      <c r="J25" s="9"/>
    </row>
    <row r="26" spans="2:10" ht="21.95" customHeight="1">
      <c r="B26" s="30">
        <f t="array" ref="B26:H26">DaysAndWeeks+DATE(CalendarYear,1,1)-WEEKDAY(DATE(CalendarYear,1,1),(WeekStart="M")+1)+22</f>
        <v>44577</v>
      </c>
      <c r="C26" s="30">
        <v>44578</v>
      </c>
      <c r="D26" s="30">
        <v>44579</v>
      </c>
      <c r="E26" s="30">
        <v>44580</v>
      </c>
      <c r="F26" s="30">
        <v>44581</v>
      </c>
      <c r="G26" s="30">
        <v>44582</v>
      </c>
      <c r="H26" s="30">
        <v>44583</v>
      </c>
      <c r="J26" s="9"/>
    </row>
    <row r="27" spans="2:10" s="6" customFormat="1" ht="21.95" customHeight="1">
      <c r="B27" s="27"/>
      <c r="C27" s="27"/>
      <c r="D27" s="27"/>
      <c r="E27" s="27"/>
      <c r="F27" s="27"/>
      <c r="G27" s="27"/>
      <c r="H27" s="27"/>
      <c r="J27" s="9"/>
    </row>
    <row r="28" spans="2:10" s="6" customFormat="1" ht="21.95" customHeight="1">
      <c r="B28" s="27"/>
      <c r="C28" s="27"/>
      <c r="D28" s="27"/>
      <c r="E28" s="27"/>
      <c r="F28" s="27"/>
      <c r="G28" s="27"/>
      <c r="H28" s="27"/>
      <c r="J28" s="9"/>
    </row>
    <row r="29" spans="2:10" s="6" customFormat="1" ht="21.95" customHeight="1">
      <c r="B29" s="27"/>
      <c r="C29" s="27"/>
      <c r="D29" s="27"/>
      <c r="E29" s="27"/>
      <c r="F29" s="27"/>
      <c r="G29" s="27"/>
      <c r="H29" s="27"/>
      <c r="J29" s="9"/>
    </row>
    <row r="30" spans="2:10" ht="21.95" customHeight="1">
      <c r="B30" s="28"/>
      <c r="C30" s="28"/>
      <c r="D30" s="28"/>
      <c r="E30" s="28"/>
      <c r="F30" s="28"/>
      <c r="G30" s="28"/>
      <c r="H30" s="28"/>
      <c r="J30" s="9"/>
    </row>
    <row r="31" spans="2:10" ht="21.95" customHeight="1">
      <c r="B31" s="30">
        <f t="array" ref="B31:H31">DaysAndWeeks+DATE(CalendarYear,1,1)-WEEKDAY(DATE(CalendarYear,1,1),(WeekStart="M")+1)+29</f>
        <v>44584</v>
      </c>
      <c r="C31" s="30">
        <v>44585</v>
      </c>
      <c r="D31" s="30">
        <v>44586</v>
      </c>
      <c r="E31" s="30">
        <v>44587</v>
      </c>
      <c r="F31" s="30">
        <v>44588</v>
      </c>
      <c r="G31" s="30">
        <v>44589</v>
      </c>
      <c r="H31" s="30">
        <v>44590</v>
      </c>
      <c r="J31" s="9"/>
    </row>
    <row r="32" spans="2:10" s="6" customFormat="1" ht="21.95" customHeight="1">
      <c r="B32" s="27"/>
      <c r="C32" s="27"/>
      <c r="D32" s="27"/>
      <c r="E32" s="27"/>
      <c r="F32" s="27"/>
      <c r="G32" s="27"/>
      <c r="H32" s="27"/>
      <c r="J32" s="9"/>
    </row>
    <row r="33" spans="2:10" s="6" customFormat="1" ht="21.95" customHeight="1">
      <c r="B33" s="27"/>
      <c r="C33" s="27"/>
      <c r="D33" s="27"/>
      <c r="E33" s="27"/>
      <c r="F33" s="27"/>
      <c r="G33" s="27"/>
      <c r="H33" s="27"/>
      <c r="J33" s="9"/>
    </row>
    <row r="34" spans="2:10" s="6" customFormat="1" ht="21.95" customHeight="1">
      <c r="B34" s="27"/>
      <c r="C34" s="27"/>
      <c r="D34" s="27"/>
      <c r="E34" s="27"/>
      <c r="F34" s="27"/>
      <c r="G34" s="27"/>
      <c r="H34" s="27"/>
      <c r="J34" s="9"/>
    </row>
    <row r="35" spans="2:10" ht="21.95" customHeight="1" thickBot="1">
      <c r="B35" s="28"/>
      <c r="C35" s="28"/>
      <c r="D35" s="28"/>
      <c r="E35" s="28"/>
      <c r="F35" s="28"/>
      <c r="G35" s="28"/>
      <c r="H35" s="28"/>
      <c r="J35" s="9"/>
    </row>
    <row r="36" spans="2:10" ht="21.95" customHeight="1" thickTop="1">
      <c r="B36" s="12"/>
      <c r="C36" s="12"/>
      <c r="D36" s="12"/>
      <c r="E36" s="12"/>
      <c r="F36" s="12"/>
      <c r="G36" s="12"/>
      <c r="H36" s="12"/>
      <c r="J36" s="9"/>
    </row>
    <row r="37" spans="2:10" ht="21.95" customHeight="1">
      <c r="G37" s="3" t="s">
        <v>41</v>
      </c>
      <c r="H37" s="3" t="s">
        <v>40</v>
      </c>
      <c r="J37" s="9"/>
    </row>
    <row r="38" spans="2:10">
      <c r="J38" s="9"/>
    </row>
    <row r="39" spans="2:10">
      <c r="J39" s="9"/>
    </row>
    <row r="40" spans="2:10">
      <c r="J40" s="9"/>
    </row>
    <row r="41" spans="2:10">
      <c r="J41" s="9"/>
    </row>
    <row r="42" spans="2:10">
      <c r="J42" s="9"/>
    </row>
  </sheetData>
  <dataConsolidate/>
  <mergeCells count="1">
    <mergeCell ref="B2:E2"/>
  </mergeCells>
  <conditionalFormatting sqref="B10:G13">
    <cfRule type="expression" dxfId="23" priority="4">
      <formula>DAY(B10)&gt;8</formula>
    </cfRule>
  </conditionalFormatting>
  <conditionalFormatting sqref="B31:H35">
    <cfRule type="expression" dxfId="22" priority="2">
      <formula>AND(DAY(B31)&gt;=1,DAY(B31)&lt;=15)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E4:E5" xr:uid="{00000000-0002-0000-0300-000000000000}">
      <formula1>"M,S"</formula1>
    </dataValidation>
  </dataValidations>
  <hyperlinks>
    <hyperlink ref="H37" location="FEBRUARY!A1" tooltip="Navigation link to the next month" display="FEBRUARY" xr:uid="{00000000-0004-0000-0300-000000000000}"/>
    <hyperlink ref="G37" location="'Example Month'!A1" tooltip="Navigation link to the previous month" display="&lt;- Example Month" xr:uid="{00000000-0004-0000-0300-000001000000}"/>
  </hyperlinks>
  <printOptions horizontalCentered="1"/>
  <pageMargins left="0.5" right="0.5" top="0.4" bottom="0.4" header="0.3" footer="0.3"/>
  <pageSetup fitToHeight="0" orientation="landscape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F42F4B"/>
    <pageSetUpPr fitToPage="1"/>
  </sheetPr>
  <dimension ref="B1:J36"/>
  <sheetViews>
    <sheetView showGridLines="0" topLeftCell="A7" workbookViewId="0"/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8">
        <f>CalendarYear</f>
        <v>2022</v>
      </c>
      <c r="E1" s="1"/>
      <c r="J1" s="8"/>
    </row>
    <row r="2" spans="2:10" ht="45" customHeight="1">
      <c r="B2" s="4" t="s">
        <v>1</v>
      </c>
      <c r="C2" s="4"/>
      <c r="D2" s="4"/>
      <c r="E2" s="4"/>
      <c r="F2" s="2"/>
      <c r="J2" s="9"/>
    </row>
    <row r="3" spans="2:10" ht="17.25" thickBot="1"/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10">
        <f t="array" ref="B5:H5">DaysAndWeeks+DATE(CalendarYear,2,1)-WEEKDAY(DATE(CalendarYear,2,1),(WeekStart="M")+1)+1</f>
        <v>44591</v>
      </c>
      <c r="C5" s="10">
        <v>44592</v>
      </c>
      <c r="D5" s="10">
        <v>44593</v>
      </c>
      <c r="E5" s="10">
        <v>44594</v>
      </c>
      <c r="F5" s="10">
        <v>44595</v>
      </c>
      <c r="G5" s="10">
        <v>44596</v>
      </c>
      <c r="H5" s="10">
        <v>44597</v>
      </c>
      <c r="J5" s="131" t="s">
        <v>77</v>
      </c>
    </row>
    <row r="6" spans="2:10" ht="21.95" customHeight="1">
      <c r="B6" s="10"/>
      <c r="C6" s="10"/>
      <c r="D6" s="10"/>
      <c r="E6" s="10"/>
      <c r="F6" s="10"/>
      <c r="G6" s="10"/>
      <c r="H6" s="10"/>
      <c r="J6" s="251" t="s">
        <v>16</v>
      </c>
    </row>
    <row r="7" spans="2:10" ht="21.95" customHeight="1">
      <c r="B7" s="10"/>
      <c r="C7" s="10"/>
      <c r="D7" s="10"/>
      <c r="E7" s="10"/>
      <c r="F7" s="10"/>
      <c r="G7" s="10"/>
      <c r="H7" s="10"/>
      <c r="J7" s="254" t="s">
        <v>105</v>
      </c>
    </row>
    <row r="8" spans="2:10" ht="21.95" customHeight="1">
      <c r="B8" s="10"/>
      <c r="C8" s="10"/>
      <c r="D8" s="10"/>
      <c r="E8" s="10"/>
      <c r="F8" s="10"/>
      <c r="G8" s="10"/>
      <c r="H8" s="10"/>
      <c r="J8" s="258" t="s">
        <v>17</v>
      </c>
    </row>
    <row r="9" spans="2:10" ht="21.95" customHeight="1">
      <c r="B9" s="11"/>
      <c r="C9" s="11"/>
      <c r="D9" s="11"/>
      <c r="E9" s="11"/>
      <c r="F9" s="11"/>
      <c r="G9" s="11"/>
      <c r="H9" s="11"/>
      <c r="J9" s="250" t="s">
        <v>18</v>
      </c>
    </row>
    <row r="10" spans="2:10" ht="21.95" customHeight="1">
      <c r="B10" s="30">
        <f t="array" ref="B10:H10">DaysAndWeeks+DATE(CalendarYear,2,1)-WEEKDAY(DATE(CalendarYear,2,1),(WeekStart="M")+1)+8</f>
        <v>44598</v>
      </c>
      <c r="C10" s="30">
        <v>44599</v>
      </c>
      <c r="D10" s="30">
        <v>44600</v>
      </c>
      <c r="E10" s="30">
        <v>44601</v>
      </c>
      <c r="F10" s="30">
        <v>44602</v>
      </c>
      <c r="G10" s="30">
        <v>44603</v>
      </c>
      <c r="H10" s="30">
        <v>44604</v>
      </c>
      <c r="J10" s="268" t="s">
        <v>19</v>
      </c>
    </row>
    <row r="11" spans="2:10" ht="21.95" customHeight="1">
      <c r="B11" s="27"/>
      <c r="C11" s="27"/>
      <c r="D11" s="27"/>
      <c r="E11" s="27"/>
      <c r="F11" s="27"/>
      <c r="G11" s="27"/>
      <c r="H11" s="27"/>
      <c r="J11" s="271" t="s">
        <v>97</v>
      </c>
    </row>
    <row r="12" spans="2:10" ht="21.95" customHeight="1">
      <c r="B12" s="27"/>
      <c r="C12" s="27"/>
      <c r="D12" s="27"/>
      <c r="E12" s="27"/>
      <c r="F12" s="27"/>
      <c r="G12" s="27"/>
      <c r="H12" s="27"/>
    </row>
    <row r="13" spans="2:10" ht="21.95" customHeight="1">
      <c r="B13" s="27"/>
      <c r="C13" s="27"/>
      <c r="D13" s="27"/>
      <c r="E13" s="27"/>
      <c r="F13" s="27"/>
      <c r="G13" s="27"/>
      <c r="H13" s="27"/>
    </row>
    <row r="14" spans="2:10" ht="21.95" customHeight="1">
      <c r="B14" s="28"/>
      <c r="C14" s="28"/>
      <c r="D14" s="28"/>
      <c r="E14" s="28"/>
      <c r="F14" s="28"/>
      <c r="G14" s="28"/>
      <c r="H14" s="28"/>
    </row>
    <row r="15" spans="2:10" ht="21.95" customHeight="1">
      <c r="B15" s="30">
        <f t="array" ref="B15:H15">DaysAndWeeks+DATE(CalendarYear,2,1)-WEEKDAY(DATE(CalendarYear,2,1),(WeekStart="M")+1)+15</f>
        <v>44605</v>
      </c>
      <c r="C15" s="30">
        <v>44606</v>
      </c>
      <c r="D15" s="30">
        <v>44607</v>
      </c>
      <c r="E15" s="30">
        <v>44608</v>
      </c>
      <c r="F15" s="30">
        <v>44609</v>
      </c>
      <c r="G15" s="30">
        <v>44610</v>
      </c>
      <c r="H15" s="30">
        <v>44611</v>
      </c>
      <c r="J15" s="9"/>
    </row>
    <row r="16" spans="2:10" ht="21.95" customHeight="1">
      <c r="B16" s="27"/>
      <c r="C16" s="27"/>
      <c r="D16" s="27"/>
      <c r="E16" s="27"/>
      <c r="F16" s="27"/>
      <c r="G16" s="27"/>
      <c r="H16" s="27"/>
      <c r="J16" s="9"/>
    </row>
    <row r="17" spans="2:10" ht="21.95" customHeight="1">
      <c r="B17" s="27"/>
      <c r="C17" s="27"/>
      <c r="D17" s="27"/>
      <c r="E17" s="27"/>
      <c r="F17" s="27"/>
      <c r="G17" s="27"/>
      <c r="H17" s="27"/>
      <c r="J17" s="9"/>
    </row>
    <row r="18" spans="2:10" ht="21.95" customHeight="1">
      <c r="B18" s="27"/>
      <c r="C18" s="27"/>
      <c r="D18" s="27"/>
      <c r="E18" s="27"/>
      <c r="F18" s="27"/>
      <c r="G18" s="27"/>
      <c r="H18" s="27"/>
      <c r="J18" s="9"/>
    </row>
    <row r="19" spans="2:10" ht="21.95" customHeight="1">
      <c r="B19" s="28"/>
      <c r="C19" s="28"/>
      <c r="D19" s="28"/>
      <c r="E19" s="28"/>
      <c r="F19" s="28"/>
      <c r="G19" s="28"/>
      <c r="H19" s="28"/>
      <c r="J19" s="9"/>
    </row>
    <row r="20" spans="2:10" ht="21.95" customHeight="1">
      <c r="B20" s="30">
        <f t="array" ref="B20:H20">DaysAndWeeks+DATE(CalendarYear,2,1)-WEEKDAY(DATE(CalendarYear,2,1),(WeekStart="M")+1)+22</f>
        <v>44612</v>
      </c>
      <c r="C20" s="30">
        <v>44613</v>
      </c>
      <c r="D20" s="30">
        <v>44614</v>
      </c>
      <c r="E20" s="30">
        <v>44615</v>
      </c>
      <c r="F20" s="30">
        <v>44616</v>
      </c>
      <c r="G20" s="30">
        <v>44617</v>
      </c>
      <c r="H20" s="30">
        <v>44618</v>
      </c>
      <c r="J20" s="9"/>
    </row>
    <row r="21" spans="2:10" ht="21.95" customHeight="1">
      <c r="B21" s="27"/>
      <c r="C21" s="27"/>
      <c r="D21" s="27"/>
      <c r="E21" s="27"/>
      <c r="F21" s="27"/>
      <c r="G21" s="27"/>
      <c r="H21" s="27"/>
      <c r="J21" s="9"/>
    </row>
    <row r="22" spans="2:10" ht="21.95" customHeight="1">
      <c r="B22" s="27"/>
      <c r="C22" s="27"/>
      <c r="D22" s="27"/>
      <c r="E22" s="27"/>
      <c r="F22" s="27"/>
      <c r="G22" s="27"/>
      <c r="H22" s="27"/>
      <c r="J22" s="9"/>
    </row>
    <row r="23" spans="2:10" ht="21.95" customHeight="1">
      <c r="B23" s="27"/>
      <c r="C23" s="27"/>
      <c r="D23" s="27"/>
      <c r="E23" s="27"/>
      <c r="F23" s="27"/>
      <c r="G23" s="27"/>
      <c r="H23" s="27"/>
      <c r="J23" s="9"/>
    </row>
    <row r="24" spans="2:10" ht="21.95" customHeight="1">
      <c r="B24" s="28"/>
      <c r="C24" s="28"/>
      <c r="D24" s="28"/>
      <c r="E24" s="28"/>
      <c r="F24" s="28"/>
      <c r="G24" s="28"/>
      <c r="H24" s="28"/>
      <c r="J24" s="9"/>
    </row>
    <row r="25" spans="2:10" ht="21.95" customHeight="1">
      <c r="B25" s="30">
        <f t="array" ref="B25:H25">DaysAndWeeks+DATE(CalendarYear,2,1)-WEEKDAY(DATE(CalendarYear,2,1),(WeekStart="M")+1)+29</f>
        <v>44619</v>
      </c>
      <c r="C25" s="30">
        <v>44620</v>
      </c>
      <c r="D25" s="30">
        <v>44621</v>
      </c>
      <c r="E25" s="30">
        <v>44622</v>
      </c>
      <c r="F25" s="30">
        <v>44623</v>
      </c>
      <c r="G25" s="30">
        <v>44624</v>
      </c>
      <c r="H25" s="30">
        <v>44625</v>
      </c>
      <c r="J25" s="9"/>
    </row>
    <row r="26" spans="2:10" ht="21.95" customHeight="1">
      <c r="B26" s="27"/>
      <c r="C26" s="27"/>
      <c r="D26" s="27"/>
      <c r="E26" s="27"/>
      <c r="F26" s="27"/>
      <c r="G26" s="27"/>
      <c r="H26" s="27"/>
      <c r="J26" s="9"/>
    </row>
    <row r="27" spans="2:10" ht="21.95" customHeight="1">
      <c r="B27" s="27"/>
      <c r="C27" s="27"/>
      <c r="D27" s="27"/>
      <c r="E27" s="27"/>
      <c r="F27" s="27"/>
      <c r="G27" s="27"/>
      <c r="H27" s="27"/>
      <c r="J27" s="9"/>
    </row>
    <row r="28" spans="2:10" ht="21.95" customHeight="1">
      <c r="B28" s="27"/>
      <c r="C28" s="27"/>
      <c r="D28" s="27"/>
      <c r="E28" s="27"/>
      <c r="F28" s="27"/>
      <c r="G28" s="27"/>
      <c r="H28" s="27"/>
      <c r="J28" s="9"/>
    </row>
    <row r="29" spans="2:10" ht="21.95" customHeight="1" thickBot="1">
      <c r="B29" s="36"/>
      <c r="C29" s="36"/>
      <c r="D29" s="36"/>
      <c r="E29" s="36"/>
      <c r="F29" s="36"/>
      <c r="G29" s="36"/>
      <c r="H29" s="36"/>
      <c r="J29" s="9"/>
    </row>
    <row r="30" spans="2:10" ht="17.25" thickTop="1">
      <c r="B30" s="34"/>
      <c r="C30" s="34"/>
      <c r="D30" s="34"/>
      <c r="E30" s="34"/>
      <c r="F30" s="34"/>
      <c r="G30" s="34"/>
      <c r="H30" s="34"/>
      <c r="J30" s="9"/>
    </row>
    <row r="31" spans="2:10" ht="18.75">
      <c r="G31" s="3" t="s">
        <v>42</v>
      </c>
      <c r="H31" s="3" t="s">
        <v>53</v>
      </c>
      <c r="J31" s="9"/>
    </row>
    <row r="32" spans="2:10">
      <c r="J32" s="9"/>
    </row>
    <row r="33" spans="10:10">
      <c r="J33" s="9"/>
    </row>
    <row r="34" spans="10:10">
      <c r="J34" s="9"/>
    </row>
    <row r="35" spans="10:10">
      <c r="J35" s="9"/>
    </row>
    <row r="36" spans="10:10">
      <c r="J36" s="9"/>
    </row>
  </sheetData>
  <conditionalFormatting sqref="B5:G8">
    <cfRule type="expression" dxfId="21" priority="2">
      <formula>DAY(B5)&gt;8</formula>
    </cfRule>
  </conditionalFormatting>
  <conditionalFormatting sqref="B25:H29">
    <cfRule type="expression" dxfId="20" priority="1">
      <formula>AND(DAY(B25)&gt;=1,DAY(B25)&lt;=15)</formula>
    </cfRule>
  </conditionalFormatting>
  <hyperlinks>
    <hyperlink ref="H31" location="MARCH!A1" tooltip="Navigation link to the next month" display="MARCH" xr:uid="{00000000-0004-0000-0400-000000000000}"/>
    <hyperlink ref="G31" location="JANUARY!A1" tooltip="Navigation link to the previous month" display="JANUARY" xr:uid="{00000000-0004-0000-04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558EDD"/>
    <pageSetUpPr fitToPage="1"/>
  </sheetPr>
  <dimension ref="B1:J36"/>
  <sheetViews>
    <sheetView showGridLines="0" workbookViewId="0">
      <selection activeCell="C4" sqref="C4"/>
    </sheetView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8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3</v>
      </c>
      <c r="C2" s="4"/>
      <c r="D2" s="4"/>
      <c r="E2" s="4"/>
      <c r="F2" s="2"/>
      <c r="J2" s="9"/>
    </row>
    <row r="3" spans="2:10" ht="21.95" customHeight="1" thickBot="1"/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10">
        <f t="array" ref="B5:H5">DaysAndWeeks+DATE(CalendarYear,3,1)-WEEKDAY(DATE(CalendarYear,3,1),(WeekStart="M")+1)+1</f>
        <v>44619</v>
      </c>
      <c r="C5" s="10">
        <v>44620</v>
      </c>
      <c r="D5" s="10">
        <v>44621</v>
      </c>
      <c r="E5" s="10">
        <v>44622</v>
      </c>
      <c r="F5" s="10">
        <v>44623</v>
      </c>
      <c r="G5" s="10">
        <v>44624</v>
      </c>
      <c r="H5" s="10">
        <v>44625</v>
      </c>
      <c r="J5" s="131" t="s">
        <v>77</v>
      </c>
    </row>
    <row r="6" spans="2:10" ht="21.95" customHeight="1">
      <c r="B6" s="10"/>
      <c r="C6" s="10"/>
      <c r="D6" s="10"/>
      <c r="E6" s="10"/>
      <c r="F6" s="10"/>
      <c r="G6" s="10"/>
      <c r="H6" s="10"/>
      <c r="J6" s="251" t="s">
        <v>16</v>
      </c>
    </row>
    <row r="7" spans="2:10" ht="21.95" customHeight="1">
      <c r="B7" s="10"/>
      <c r="C7" s="10"/>
      <c r="D7" s="10"/>
      <c r="E7" s="10"/>
      <c r="F7" s="10"/>
      <c r="G7" s="10"/>
      <c r="H7" s="10"/>
      <c r="J7" s="254" t="s">
        <v>105</v>
      </c>
    </row>
    <row r="8" spans="2:10" ht="21.95" customHeight="1">
      <c r="B8" s="10"/>
      <c r="C8" s="10"/>
      <c r="D8" s="10"/>
      <c r="E8" s="10"/>
      <c r="F8" s="10"/>
      <c r="G8" s="10"/>
      <c r="H8" s="10"/>
      <c r="J8" s="258" t="s">
        <v>17</v>
      </c>
    </row>
    <row r="9" spans="2:10" ht="21.95" customHeight="1">
      <c r="B9" s="11"/>
      <c r="C9" s="11"/>
      <c r="D9" s="11"/>
      <c r="E9" s="11"/>
      <c r="F9" s="11"/>
      <c r="G9" s="11"/>
      <c r="H9" s="11"/>
      <c r="J9" s="250" t="s">
        <v>18</v>
      </c>
    </row>
    <row r="10" spans="2:10" ht="21.95" customHeight="1">
      <c r="B10" s="30">
        <f t="array" ref="B10:H10">DaysAndWeeks+DATE(CalendarYear,3,1)-WEEKDAY(DATE(CalendarYear,3,1),(WeekStart="M")+1)+8</f>
        <v>44626</v>
      </c>
      <c r="C10" s="30">
        <v>44627</v>
      </c>
      <c r="D10" s="30">
        <v>44628</v>
      </c>
      <c r="E10" s="30">
        <v>44629</v>
      </c>
      <c r="F10" s="30">
        <v>44630</v>
      </c>
      <c r="G10" s="30">
        <v>44631</v>
      </c>
      <c r="H10" s="30">
        <v>44632</v>
      </c>
      <c r="J10" s="268" t="s">
        <v>19</v>
      </c>
    </row>
    <row r="11" spans="2:10" ht="21.95" customHeight="1">
      <c r="B11" s="27"/>
      <c r="C11" s="27"/>
      <c r="D11" s="27"/>
      <c r="E11" s="27"/>
      <c r="F11" s="27"/>
      <c r="G11" s="27"/>
      <c r="H11" s="27"/>
      <c r="J11" s="271" t="s">
        <v>97</v>
      </c>
    </row>
    <row r="12" spans="2:10" ht="21.95" customHeight="1">
      <c r="B12" s="27"/>
      <c r="C12" s="27"/>
      <c r="D12" s="27"/>
      <c r="E12" s="27"/>
      <c r="F12" s="27"/>
      <c r="G12" s="27"/>
      <c r="H12" s="27"/>
    </row>
    <row r="13" spans="2:10" ht="21.95" customHeight="1">
      <c r="B13" s="27"/>
      <c r="C13" s="27"/>
      <c r="D13" s="27"/>
      <c r="E13" s="27"/>
      <c r="F13" s="27"/>
      <c r="G13" s="27"/>
      <c r="H13" s="27"/>
    </row>
    <row r="14" spans="2:10" ht="21.95" customHeight="1">
      <c r="B14" s="28"/>
      <c r="C14" s="28"/>
      <c r="D14" s="28"/>
      <c r="E14" s="28"/>
      <c r="F14" s="28"/>
      <c r="G14" s="28"/>
      <c r="H14" s="28"/>
    </row>
    <row r="15" spans="2:10" ht="21.95" customHeight="1">
      <c r="B15" s="30">
        <f t="array" ref="B15:H15">DaysAndWeeks+DATE(CalendarYear,3,1)-WEEKDAY(DATE(CalendarYear,3,1),(WeekStart="M")+1)+15</f>
        <v>44633</v>
      </c>
      <c r="C15" s="30">
        <v>44634</v>
      </c>
      <c r="D15" s="30">
        <v>44635</v>
      </c>
      <c r="E15" s="30">
        <v>44636</v>
      </c>
      <c r="F15" s="30">
        <v>44637</v>
      </c>
      <c r="G15" s="30">
        <v>44638</v>
      </c>
      <c r="H15" s="30">
        <v>44639</v>
      </c>
      <c r="J15" s="9"/>
    </row>
    <row r="16" spans="2:10" ht="21.95" customHeight="1">
      <c r="B16" s="27"/>
      <c r="C16" s="27"/>
      <c r="D16" s="27"/>
      <c r="E16" s="27"/>
      <c r="F16" s="27"/>
      <c r="G16" s="27"/>
      <c r="H16" s="27"/>
      <c r="J16" s="9"/>
    </row>
    <row r="17" spans="2:10" ht="21.95" customHeight="1">
      <c r="B17" s="27"/>
      <c r="C17" s="27"/>
      <c r="D17" s="27"/>
      <c r="E17" s="27"/>
      <c r="F17" s="27"/>
      <c r="G17" s="27"/>
      <c r="H17" s="27"/>
      <c r="J17" s="9"/>
    </row>
    <row r="18" spans="2:10" ht="21.95" customHeight="1">
      <c r="B18" s="27"/>
      <c r="C18" s="27"/>
      <c r="D18" s="27"/>
      <c r="E18" s="27"/>
      <c r="F18" s="27"/>
      <c r="G18" s="27"/>
      <c r="H18" s="27"/>
      <c r="J18" s="9"/>
    </row>
    <row r="19" spans="2:10" ht="21.95" customHeight="1">
      <c r="B19" s="28"/>
      <c r="C19" s="28"/>
      <c r="D19" s="28"/>
      <c r="E19" s="28"/>
      <c r="F19" s="28"/>
      <c r="G19" s="28"/>
      <c r="H19" s="28"/>
      <c r="J19" s="9"/>
    </row>
    <row r="20" spans="2:10" ht="21.95" customHeight="1">
      <c r="B20" s="30">
        <f t="array" ref="B20:H20">DaysAndWeeks+DATE(CalendarYear,3,1)-WEEKDAY(DATE(CalendarYear,3,1),(WeekStart="M")+1)+22</f>
        <v>44640</v>
      </c>
      <c r="C20" s="30">
        <v>44641</v>
      </c>
      <c r="D20" s="30">
        <v>44642</v>
      </c>
      <c r="E20" s="30">
        <v>44643</v>
      </c>
      <c r="F20" s="30">
        <v>44644</v>
      </c>
      <c r="G20" s="30">
        <v>44645</v>
      </c>
      <c r="H20" s="30">
        <v>44646</v>
      </c>
      <c r="J20" s="9"/>
    </row>
    <row r="21" spans="2:10" ht="21.95" customHeight="1">
      <c r="B21" s="27"/>
      <c r="C21" s="27"/>
      <c r="D21" s="27"/>
      <c r="E21" s="27"/>
      <c r="F21" s="27"/>
      <c r="G21" s="27"/>
      <c r="H21" s="27"/>
      <c r="J21" s="9"/>
    </row>
    <row r="22" spans="2:10" ht="21.95" customHeight="1">
      <c r="B22" s="27"/>
      <c r="C22" s="27"/>
      <c r="D22" s="27"/>
      <c r="E22" s="27"/>
      <c r="F22" s="27"/>
      <c r="G22" s="27"/>
      <c r="H22" s="27"/>
      <c r="J22" s="9"/>
    </row>
    <row r="23" spans="2:10" ht="21.95" customHeight="1">
      <c r="B23" s="27"/>
      <c r="C23" s="27"/>
      <c r="D23" s="27"/>
      <c r="E23" s="27"/>
      <c r="F23" s="27"/>
      <c r="G23" s="27"/>
      <c r="H23" s="27"/>
      <c r="J23" s="9"/>
    </row>
    <row r="24" spans="2:10" ht="21.95" customHeight="1">
      <c r="B24" s="28"/>
      <c r="C24" s="28"/>
      <c r="D24" s="28"/>
      <c r="E24" s="28"/>
      <c r="F24" s="28"/>
      <c r="G24" s="28"/>
      <c r="H24" s="28"/>
      <c r="J24" s="9"/>
    </row>
    <row r="25" spans="2:10" ht="21.95" customHeight="1">
      <c r="B25" s="30">
        <f t="array" ref="B25:H25">DaysAndWeeks+DATE(CalendarYear,3,1)-WEEKDAY(DATE(CalendarYear,3,1),(WeekStart="M")+1)+29</f>
        <v>44647</v>
      </c>
      <c r="C25" s="30">
        <v>44648</v>
      </c>
      <c r="D25" s="30">
        <v>44649</v>
      </c>
      <c r="E25" s="30">
        <v>44650</v>
      </c>
      <c r="F25" s="30">
        <v>44651</v>
      </c>
      <c r="G25" s="30">
        <v>44652</v>
      </c>
      <c r="H25" s="30">
        <v>44653</v>
      </c>
      <c r="J25" s="9"/>
    </row>
    <row r="26" spans="2:10" ht="21.95" customHeight="1">
      <c r="B26" s="27"/>
      <c r="C26" s="27"/>
      <c r="D26" s="27"/>
      <c r="E26" s="27"/>
      <c r="F26" s="27"/>
      <c r="G26" s="27"/>
      <c r="H26" s="27"/>
      <c r="J26" s="9"/>
    </row>
    <row r="27" spans="2:10" ht="21.95" customHeight="1">
      <c r="B27" s="27"/>
      <c r="C27" s="27"/>
      <c r="D27" s="27"/>
      <c r="E27" s="27"/>
      <c r="F27" s="27"/>
      <c r="G27" s="27"/>
      <c r="H27" s="27"/>
      <c r="J27" s="9"/>
    </row>
    <row r="28" spans="2:10" ht="21.95" customHeight="1">
      <c r="B28" s="27"/>
      <c r="C28" s="27"/>
      <c r="D28" s="27"/>
      <c r="E28" s="27"/>
      <c r="F28" s="27"/>
      <c r="G28" s="27"/>
      <c r="H28" s="27"/>
      <c r="J28" s="9"/>
    </row>
    <row r="29" spans="2:10" ht="21.95" customHeight="1" thickBot="1">
      <c r="B29" s="28"/>
      <c r="C29" s="28"/>
      <c r="D29" s="28"/>
      <c r="E29" s="28"/>
      <c r="F29" s="28"/>
      <c r="G29" s="28"/>
      <c r="H29" s="28"/>
      <c r="J29" s="9"/>
    </row>
    <row r="30" spans="2:10" ht="17.25" thickTop="1">
      <c r="B30" s="12"/>
      <c r="C30" s="12"/>
      <c r="D30" s="12"/>
      <c r="E30" s="12"/>
      <c r="F30" s="12"/>
      <c r="G30" s="12"/>
      <c r="H30" s="12"/>
      <c r="J30" s="9"/>
    </row>
    <row r="31" spans="2:10" ht="18.75">
      <c r="G31" s="3" t="s">
        <v>43</v>
      </c>
      <c r="H31" s="3" t="s">
        <v>54</v>
      </c>
      <c r="J31" s="9"/>
    </row>
    <row r="32" spans="2:10">
      <c r="J32" s="9"/>
    </row>
    <row r="33" spans="10:10">
      <c r="J33" s="9"/>
    </row>
    <row r="34" spans="10:10">
      <c r="J34" s="9"/>
    </row>
    <row r="35" spans="10:10">
      <c r="J35" s="9"/>
    </row>
    <row r="36" spans="10:10">
      <c r="J36" s="9"/>
    </row>
  </sheetData>
  <conditionalFormatting sqref="B5:G8">
    <cfRule type="expression" dxfId="19" priority="2">
      <formula>DAY(B5)&gt;8</formula>
    </cfRule>
  </conditionalFormatting>
  <conditionalFormatting sqref="B25:H29">
    <cfRule type="expression" dxfId="18" priority="1">
      <formula>AND(DAY(B25)&gt;=1,DAY(B25)&lt;=15)</formula>
    </cfRule>
  </conditionalFormatting>
  <hyperlinks>
    <hyperlink ref="H31" location="APRIL!A1" tooltip="Navigation link to the next month" display="APRIL -&gt;" xr:uid="{00000000-0004-0000-0500-000000000000}"/>
    <hyperlink ref="G31" location="FEBRUARY!A1" tooltip="Navigation link to the previous month" display="&lt;- FEBRUARY" xr:uid="{00000000-0004-0000-05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FF4201"/>
    <pageSetUpPr fitToPage="1"/>
  </sheetPr>
  <dimension ref="B1:J36"/>
  <sheetViews>
    <sheetView showGridLines="0" workbookViewId="0">
      <selection activeCell="D4" sqref="D4"/>
    </sheetView>
  </sheetViews>
  <sheetFormatPr defaultColWidth="8.77734375" defaultRowHeight="16.5"/>
  <cols>
    <col min="1" max="1" width="2.77734375" customWidth="1"/>
    <col min="2" max="8" width="22.77734375" customWidth="1"/>
    <col min="10" max="10" width="34.6640625" style="6" customWidth="1"/>
  </cols>
  <sheetData>
    <row r="1" spans="2:10" ht="30" customHeight="1">
      <c r="B1" s="18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4</v>
      </c>
      <c r="C2" s="4"/>
      <c r="D2" s="4"/>
      <c r="E2" s="4"/>
      <c r="F2" s="2"/>
      <c r="J2" s="9"/>
    </row>
    <row r="3" spans="2:10" s="6" customFormat="1" ht="21.95" customHeight="1" thickBot="1"/>
    <row r="4" spans="2:10" ht="21.95" customHeight="1" thickTop="1" thickBot="1">
      <c r="B4" s="41" t="str">
        <f>WeekStart</f>
        <v>S</v>
      </c>
      <c r="C4" s="20" t="str">
        <f t="shared" ref="C4:H4" si="0">LEFT(TEXT(C5,"ddd"),1)</f>
        <v>M</v>
      </c>
      <c r="D4" s="39" t="str">
        <f t="shared" si="0"/>
        <v>T</v>
      </c>
      <c r="E4" s="20" t="str">
        <f t="shared" si="0"/>
        <v>W</v>
      </c>
      <c r="F4" s="39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40">
        <f t="array" ref="B5:H5">DaysAndWeeks+DATE(CalendarYear,4,1)-WEEKDAY(DATE(CalendarYear,4,1),(WeekStart="M")+1)+1</f>
        <v>44647</v>
      </c>
      <c r="C5" s="37">
        <v>44648</v>
      </c>
      <c r="D5" s="40">
        <v>44649</v>
      </c>
      <c r="E5" s="37">
        <v>44650</v>
      </c>
      <c r="F5" s="40">
        <v>44651</v>
      </c>
      <c r="G5" s="37">
        <v>44652</v>
      </c>
      <c r="H5" s="23">
        <v>44653</v>
      </c>
      <c r="J5" s="131" t="s">
        <v>77</v>
      </c>
    </row>
    <row r="6" spans="2:10" s="6" customFormat="1" ht="21.95" customHeight="1">
      <c r="B6" s="27"/>
      <c r="C6" s="37"/>
      <c r="D6" s="27"/>
      <c r="E6" s="37"/>
      <c r="F6" s="27"/>
      <c r="G6" s="37"/>
      <c r="H6" s="24"/>
      <c r="J6" s="251" t="s">
        <v>16</v>
      </c>
    </row>
    <row r="7" spans="2:10" s="6" customFormat="1" ht="21.95" customHeight="1">
      <c r="B7" s="27"/>
      <c r="C7" s="37"/>
      <c r="D7" s="27"/>
      <c r="E7" s="37"/>
      <c r="F7" s="27"/>
      <c r="G7" s="37"/>
      <c r="H7" s="24"/>
      <c r="J7" s="254" t="s">
        <v>105</v>
      </c>
    </row>
    <row r="8" spans="2:10" s="6" customFormat="1" ht="21.95" customHeight="1">
      <c r="B8" s="27"/>
      <c r="C8" s="37"/>
      <c r="D8" s="27"/>
      <c r="E8" s="37"/>
      <c r="F8" s="27"/>
      <c r="G8" s="37"/>
      <c r="H8" s="24"/>
      <c r="J8" s="258" t="s">
        <v>17</v>
      </c>
    </row>
    <row r="9" spans="2:10" ht="21.95" customHeight="1">
      <c r="B9" s="7"/>
      <c r="C9" s="7"/>
      <c r="D9" s="7"/>
      <c r="E9" s="7"/>
      <c r="F9" s="7"/>
      <c r="G9" s="7"/>
      <c r="H9" s="7"/>
      <c r="J9" s="250" t="s">
        <v>18</v>
      </c>
    </row>
    <row r="10" spans="2:10" ht="21.95" customHeight="1">
      <c r="B10" s="30">
        <f t="array" ref="B10:H10">DaysAndWeeks+DATE(CalendarYear,4,1)-WEEKDAY(DATE(CalendarYear,4,1),(WeekStart="M")+1)+8</f>
        <v>44654</v>
      </c>
      <c r="C10" s="30">
        <v>44655</v>
      </c>
      <c r="D10" s="30">
        <v>44656</v>
      </c>
      <c r="E10" s="30">
        <v>44657</v>
      </c>
      <c r="F10" s="30">
        <v>44658</v>
      </c>
      <c r="G10" s="30">
        <v>44659</v>
      </c>
      <c r="H10" s="30">
        <v>44660</v>
      </c>
      <c r="J10" s="268" t="s">
        <v>19</v>
      </c>
    </row>
    <row r="11" spans="2:10" s="6" customFormat="1" ht="21.95" customHeight="1">
      <c r="B11" s="27"/>
      <c r="C11" s="27"/>
      <c r="D11" s="27"/>
      <c r="E11" s="27"/>
      <c r="F11" s="27"/>
      <c r="G11" s="27"/>
      <c r="H11" s="27"/>
      <c r="J11" s="271" t="s">
        <v>97</v>
      </c>
    </row>
    <row r="12" spans="2:10" s="6" customFormat="1" ht="21.95" customHeight="1">
      <c r="B12" s="27"/>
      <c r="C12" s="27"/>
      <c r="D12" s="27"/>
      <c r="E12" s="27"/>
      <c r="F12" s="27"/>
      <c r="G12" s="27"/>
      <c r="H12" s="27"/>
    </row>
    <row r="13" spans="2:10" s="6" customFormat="1" ht="21.95" customHeight="1">
      <c r="B13" s="27"/>
      <c r="C13" s="27"/>
      <c r="D13" s="27"/>
      <c r="E13" s="27"/>
      <c r="F13" s="27"/>
      <c r="G13" s="27"/>
      <c r="H13" s="27"/>
    </row>
    <row r="14" spans="2:10" ht="21.95" customHeight="1">
      <c r="B14" s="28"/>
      <c r="C14" s="28"/>
      <c r="D14" s="28"/>
      <c r="E14" s="28"/>
      <c r="F14" s="28"/>
      <c r="G14" s="28"/>
      <c r="H14" s="28"/>
    </row>
    <row r="15" spans="2:10" ht="21.95" customHeight="1">
      <c r="B15" s="30">
        <f t="array" ref="B15:H15">DaysAndWeeks+DATE(CalendarYear,4,1)-WEEKDAY(DATE(CalendarYear,4,1),(WeekStart="M")+1)+15</f>
        <v>44661</v>
      </c>
      <c r="C15" s="30">
        <v>44662</v>
      </c>
      <c r="D15" s="30">
        <v>44663</v>
      </c>
      <c r="E15" s="30">
        <v>44664</v>
      </c>
      <c r="F15" s="30">
        <v>44665</v>
      </c>
      <c r="G15" s="30">
        <v>44666</v>
      </c>
      <c r="H15" s="30">
        <v>44667</v>
      </c>
      <c r="J15" s="9"/>
    </row>
    <row r="16" spans="2:10" s="6" customFormat="1" ht="21.95" customHeight="1">
      <c r="B16" s="27"/>
      <c r="C16" s="27"/>
      <c r="D16" s="27"/>
      <c r="E16" s="27"/>
      <c r="F16" s="27"/>
      <c r="G16" s="27"/>
      <c r="H16" s="27"/>
      <c r="J16" s="9"/>
    </row>
    <row r="17" spans="2:10" s="6" customFormat="1" ht="21.95" customHeight="1">
      <c r="B17" s="27"/>
      <c r="C17" s="27"/>
      <c r="D17" s="27"/>
      <c r="E17" s="27"/>
      <c r="F17" s="27"/>
      <c r="G17" s="27"/>
      <c r="H17" s="27"/>
      <c r="J17" s="9"/>
    </row>
    <row r="18" spans="2:10" s="6" customFormat="1" ht="21.95" customHeight="1">
      <c r="B18" s="27"/>
      <c r="C18" s="27"/>
      <c r="D18" s="27"/>
      <c r="E18" s="27"/>
      <c r="F18" s="27"/>
      <c r="G18" s="27"/>
      <c r="H18" s="27"/>
      <c r="J18" s="9"/>
    </row>
    <row r="19" spans="2:10" ht="21.95" customHeight="1">
      <c r="B19" s="28"/>
      <c r="C19" s="28"/>
      <c r="D19" s="28"/>
      <c r="E19" s="28"/>
      <c r="F19" s="28"/>
      <c r="G19" s="28"/>
      <c r="H19" s="28"/>
      <c r="J19" s="9"/>
    </row>
    <row r="20" spans="2:10" ht="21.95" customHeight="1">
      <c r="B20" s="30">
        <f t="array" ref="B20:H20">DaysAndWeeks+DATE(CalendarYear,4,1)-WEEKDAY(DATE(CalendarYear,4,1),(WeekStart="M")+1)+22</f>
        <v>44668</v>
      </c>
      <c r="C20" s="30">
        <v>44669</v>
      </c>
      <c r="D20" s="30">
        <v>44670</v>
      </c>
      <c r="E20" s="30">
        <v>44671</v>
      </c>
      <c r="F20" s="30">
        <v>44672</v>
      </c>
      <c r="G20" s="30">
        <v>44673</v>
      </c>
      <c r="H20" s="30">
        <v>44674</v>
      </c>
      <c r="J20" s="9"/>
    </row>
    <row r="21" spans="2:10" s="6" customFormat="1" ht="21.95" customHeight="1">
      <c r="B21" s="27"/>
      <c r="C21" s="27"/>
      <c r="D21" s="27"/>
      <c r="E21" s="27"/>
      <c r="F21" s="27"/>
      <c r="G21" s="27"/>
      <c r="H21" s="27"/>
      <c r="J21" s="9"/>
    </row>
    <row r="22" spans="2:10" s="6" customFormat="1" ht="21.95" customHeight="1">
      <c r="B22" s="27"/>
      <c r="C22" s="27"/>
      <c r="D22" s="27"/>
      <c r="E22" s="27"/>
      <c r="F22" s="27"/>
      <c r="G22" s="27"/>
      <c r="H22" s="27"/>
      <c r="J22" s="9"/>
    </row>
    <row r="23" spans="2:10" s="6" customFormat="1" ht="21.95" customHeight="1">
      <c r="B23" s="27"/>
      <c r="C23" s="27"/>
      <c r="D23" s="27"/>
      <c r="E23" s="27"/>
      <c r="F23" s="27"/>
      <c r="G23" s="27"/>
      <c r="H23" s="27"/>
      <c r="J23" s="9"/>
    </row>
    <row r="24" spans="2:10" ht="21.95" customHeight="1">
      <c r="B24" s="28"/>
      <c r="C24" s="28"/>
      <c r="D24" s="28"/>
      <c r="E24" s="28"/>
      <c r="F24" s="28"/>
      <c r="G24" s="28"/>
      <c r="H24" s="28"/>
      <c r="J24" s="9"/>
    </row>
    <row r="25" spans="2:10" ht="21.95" customHeight="1">
      <c r="B25" s="35">
        <f t="array" ref="B25:H25">DaysAndWeeks+DATE(CalendarYear,4,1)-WEEKDAY(DATE(CalendarYear,4,1),(WeekStart="M")+1)+29</f>
        <v>44675</v>
      </c>
      <c r="C25" s="37">
        <v>44676</v>
      </c>
      <c r="D25" s="30">
        <v>44677</v>
      </c>
      <c r="E25" s="37">
        <v>44678</v>
      </c>
      <c r="F25" s="30">
        <v>44679</v>
      </c>
      <c r="G25" s="37">
        <v>44680</v>
      </c>
      <c r="H25" s="30">
        <v>44681</v>
      </c>
      <c r="J25" s="9"/>
    </row>
    <row r="26" spans="2:10" s="6" customFormat="1" ht="21.95" customHeight="1">
      <c r="B26" s="24"/>
      <c r="C26" s="37"/>
      <c r="D26" s="27"/>
      <c r="E26" s="37"/>
      <c r="F26" s="27"/>
      <c r="G26" s="37"/>
      <c r="H26" s="27"/>
      <c r="J26" s="9"/>
    </row>
    <row r="27" spans="2:10" s="6" customFormat="1" ht="21.95" customHeight="1">
      <c r="B27" s="24"/>
      <c r="C27" s="37"/>
      <c r="D27" s="27"/>
      <c r="E27" s="37"/>
      <c r="F27" s="27"/>
      <c r="G27" s="37"/>
      <c r="H27" s="27"/>
      <c r="J27" s="9"/>
    </row>
    <row r="28" spans="2:10" s="6" customFormat="1" ht="21.95" customHeight="1">
      <c r="B28" s="24"/>
      <c r="C28" s="37"/>
      <c r="D28" s="27"/>
      <c r="E28" s="37"/>
      <c r="F28" s="27"/>
      <c r="G28" s="37"/>
      <c r="H28" s="27"/>
      <c r="J28" s="9"/>
    </row>
    <row r="29" spans="2:10" ht="21.95" customHeight="1" thickBot="1">
      <c r="B29" s="7"/>
      <c r="C29" s="7"/>
      <c r="D29" s="7"/>
      <c r="E29" s="7"/>
      <c r="F29" s="7"/>
      <c r="G29" s="7"/>
      <c r="H29" s="7"/>
      <c r="J29" s="9"/>
    </row>
    <row r="30" spans="2:10" ht="17.25" thickTop="1">
      <c r="B30" s="12"/>
      <c r="C30" s="12"/>
      <c r="D30" s="12"/>
      <c r="E30" s="12"/>
      <c r="F30" s="12"/>
      <c r="G30" s="12"/>
      <c r="H30" s="12"/>
      <c r="J30" s="9"/>
    </row>
    <row r="31" spans="2:10" ht="18.75">
      <c r="G31" s="3" t="s">
        <v>44</v>
      </c>
      <c r="H31" s="3" t="s">
        <v>55</v>
      </c>
      <c r="J31" s="9"/>
    </row>
    <row r="32" spans="2:10">
      <c r="J32" s="9"/>
    </row>
    <row r="33" spans="10:10">
      <c r="J33" s="9"/>
    </row>
    <row r="34" spans="10:10">
      <c r="J34" s="9"/>
    </row>
    <row r="35" spans="10:10">
      <c r="J35" s="9"/>
    </row>
    <row r="36" spans="10:10">
      <c r="J36" s="9"/>
    </row>
  </sheetData>
  <conditionalFormatting sqref="B5:G8">
    <cfRule type="expression" dxfId="17" priority="2">
      <formula>DAY(B5)&gt;8</formula>
    </cfRule>
  </conditionalFormatting>
  <conditionalFormatting sqref="B25:H29">
    <cfRule type="expression" dxfId="16" priority="1">
      <formula>AND(DAY(B25)&gt;=1,DAY(B25)&lt;=15)</formula>
    </cfRule>
  </conditionalFormatting>
  <hyperlinks>
    <hyperlink ref="G31" location="MARCH!A1" tooltip="Navigation link to the previous month" display="&lt;- MARCH" xr:uid="{00000000-0004-0000-0600-000000000000}"/>
    <hyperlink ref="H31" location="MAY!A1" tooltip="Navigation link to the next month" display="MAY -&gt;" xr:uid="{00000000-0004-0000-06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4F6AC3"/>
    <pageSetUpPr fitToPage="1"/>
  </sheetPr>
  <dimension ref="B1:J36"/>
  <sheetViews>
    <sheetView showGridLines="0" workbookViewId="0">
      <selection activeCell="C4" sqref="C4"/>
    </sheetView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5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0</v>
      </c>
      <c r="C2" s="4"/>
      <c r="D2" s="4"/>
      <c r="E2" s="4"/>
      <c r="F2" s="2"/>
      <c r="J2" s="9"/>
    </row>
    <row r="3" spans="2:10" ht="21.95" customHeight="1" thickBot="1">
      <c r="B3" s="22"/>
      <c r="C3" s="22"/>
      <c r="D3" s="22"/>
      <c r="E3" s="22"/>
      <c r="F3" s="22"/>
      <c r="G3" s="22"/>
      <c r="H3" s="22"/>
    </row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14">
        <f t="array" ref="B5:H5">DaysAndWeeks+DATE(CalendarYear,5,1)-WEEKDAY(DATE(CalendarYear,5,1),(WeekStart="M")+1)+1</f>
        <v>44682</v>
      </c>
      <c r="C5" s="14">
        <v>44683</v>
      </c>
      <c r="D5" s="14">
        <v>44684</v>
      </c>
      <c r="E5" s="14">
        <v>44685</v>
      </c>
      <c r="F5" s="14">
        <v>44686</v>
      </c>
      <c r="G5" s="14">
        <v>44687</v>
      </c>
      <c r="H5" s="14">
        <v>44688</v>
      </c>
      <c r="I5" s="16"/>
      <c r="J5" s="131" t="s">
        <v>77</v>
      </c>
    </row>
    <row r="6" spans="2:10" ht="21.95" customHeight="1">
      <c r="B6" s="14"/>
      <c r="C6" s="14"/>
      <c r="D6" s="14"/>
      <c r="E6" s="14"/>
      <c r="F6" s="14"/>
      <c r="G6" s="14"/>
      <c r="H6" s="14"/>
      <c r="I6" s="16"/>
      <c r="J6" s="251" t="s">
        <v>16</v>
      </c>
    </row>
    <row r="7" spans="2:10" ht="21.95" customHeight="1">
      <c r="B7" s="14"/>
      <c r="C7" s="14"/>
      <c r="D7" s="14"/>
      <c r="E7" s="14"/>
      <c r="F7" s="14"/>
      <c r="G7" s="14"/>
      <c r="H7" s="14"/>
      <c r="I7" s="16"/>
      <c r="J7" s="254" t="s">
        <v>105</v>
      </c>
    </row>
    <row r="8" spans="2:10" ht="21.95" customHeight="1">
      <c r="B8" s="14"/>
      <c r="C8" s="14"/>
      <c r="D8" s="14"/>
      <c r="E8" s="14"/>
      <c r="F8" s="14"/>
      <c r="G8" s="14"/>
      <c r="H8" s="14"/>
      <c r="I8" s="16"/>
      <c r="J8" s="258" t="s">
        <v>17</v>
      </c>
    </row>
    <row r="9" spans="2:10" ht="21.95" customHeight="1">
      <c r="B9" s="13"/>
      <c r="C9" s="13"/>
      <c r="D9" s="13"/>
      <c r="E9" s="13"/>
      <c r="F9" s="13"/>
      <c r="G9" s="13"/>
      <c r="H9" s="13"/>
      <c r="J9" s="250" t="s">
        <v>18</v>
      </c>
    </row>
    <row r="10" spans="2:10" ht="21.95" customHeight="1">
      <c r="B10" s="31">
        <f t="array" ref="B10:H10">DaysAndWeeks+DATE(CalendarYear,5,1)-WEEKDAY(DATE(CalendarYear,5,1),(WeekStart="M")+1)+8</f>
        <v>44689</v>
      </c>
      <c r="C10" s="31">
        <v>44690</v>
      </c>
      <c r="D10" s="31">
        <v>44691</v>
      </c>
      <c r="E10" s="31">
        <v>44692</v>
      </c>
      <c r="F10" s="31">
        <v>44693</v>
      </c>
      <c r="G10" s="31">
        <v>44694</v>
      </c>
      <c r="H10" s="31">
        <v>44695</v>
      </c>
      <c r="J10" s="268" t="s">
        <v>19</v>
      </c>
    </row>
    <row r="11" spans="2:10" ht="21.95" customHeight="1">
      <c r="B11" s="32"/>
      <c r="C11" s="32"/>
      <c r="D11" s="32"/>
      <c r="E11" s="32"/>
      <c r="F11" s="32"/>
      <c r="G11" s="32"/>
      <c r="H11" s="32"/>
      <c r="J11" s="271" t="s">
        <v>97</v>
      </c>
    </row>
    <row r="12" spans="2:10" ht="21.95" customHeight="1">
      <c r="B12" s="32"/>
      <c r="C12" s="32"/>
      <c r="D12" s="32"/>
      <c r="E12" s="32"/>
      <c r="F12" s="32"/>
      <c r="G12" s="32"/>
      <c r="H12" s="32"/>
    </row>
    <row r="13" spans="2:10" ht="21.95" customHeight="1">
      <c r="B13" s="32"/>
      <c r="C13" s="32"/>
      <c r="D13" s="32"/>
      <c r="E13" s="32"/>
      <c r="F13" s="32"/>
      <c r="G13" s="32"/>
      <c r="H13" s="32"/>
    </row>
    <row r="14" spans="2:10" ht="21.95" customHeight="1">
      <c r="B14" s="33"/>
      <c r="C14" s="33"/>
      <c r="D14" s="33"/>
      <c r="E14" s="33"/>
      <c r="F14" s="33"/>
      <c r="G14" s="33"/>
      <c r="H14" s="33"/>
    </row>
    <row r="15" spans="2:10" ht="21.95" customHeight="1">
      <c r="B15" s="31">
        <f t="array" ref="B15:H15">DaysAndWeeks+DATE(CalendarYear,5,1)-WEEKDAY(DATE(CalendarYear,5,1),(WeekStart="M")+1)+15</f>
        <v>44696</v>
      </c>
      <c r="C15" s="31">
        <v>44697</v>
      </c>
      <c r="D15" s="31">
        <v>44698</v>
      </c>
      <c r="E15" s="31">
        <v>44699</v>
      </c>
      <c r="F15" s="31">
        <v>44700</v>
      </c>
      <c r="G15" s="31">
        <v>44701</v>
      </c>
      <c r="H15" s="31">
        <v>44702</v>
      </c>
      <c r="J15" s="9"/>
    </row>
    <row r="16" spans="2:10" ht="21.95" customHeight="1">
      <c r="B16" s="32"/>
      <c r="C16" s="32"/>
      <c r="D16" s="32"/>
      <c r="E16" s="32"/>
      <c r="F16" s="32"/>
      <c r="G16" s="32"/>
      <c r="H16" s="32"/>
      <c r="J16" s="9"/>
    </row>
    <row r="17" spans="2:10" ht="21.95" customHeight="1">
      <c r="B17" s="32"/>
      <c r="C17" s="32"/>
      <c r="D17" s="32"/>
      <c r="E17" s="32"/>
      <c r="F17" s="32"/>
      <c r="G17" s="32"/>
      <c r="H17" s="32"/>
      <c r="J17" s="9"/>
    </row>
    <row r="18" spans="2:10" ht="21.95" customHeight="1">
      <c r="B18" s="32"/>
      <c r="C18" s="32"/>
      <c r="D18" s="32"/>
      <c r="E18" s="32"/>
      <c r="F18" s="32"/>
      <c r="G18" s="32"/>
      <c r="H18" s="32"/>
      <c r="J18" s="9"/>
    </row>
    <row r="19" spans="2:10" ht="21.95" customHeight="1">
      <c r="B19" s="33"/>
      <c r="C19" s="33"/>
      <c r="D19" s="33"/>
      <c r="E19" s="33"/>
      <c r="F19" s="33"/>
      <c r="G19" s="33"/>
      <c r="H19" s="33"/>
      <c r="J19" s="9"/>
    </row>
    <row r="20" spans="2:10" ht="21.95" customHeight="1">
      <c r="B20" s="31">
        <f t="array" ref="B20:H20">DaysAndWeeks+DATE(CalendarYear,5,1)-WEEKDAY(DATE(CalendarYear,5,1),(WeekStart="M")+1)+22</f>
        <v>44703</v>
      </c>
      <c r="C20" s="31">
        <v>44704</v>
      </c>
      <c r="D20" s="31">
        <v>44705</v>
      </c>
      <c r="E20" s="31">
        <v>44706</v>
      </c>
      <c r="F20" s="31">
        <v>44707</v>
      </c>
      <c r="G20" s="31">
        <v>44708</v>
      </c>
      <c r="H20" s="31">
        <v>44709</v>
      </c>
      <c r="J20" s="9"/>
    </row>
    <row r="21" spans="2:10" ht="21.95" customHeight="1">
      <c r="B21" s="32"/>
      <c r="C21" s="32"/>
      <c r="D21" s="32"/>
      <c r="E21" s="32"/>
      <c r="F21" s="32"/>
      <c r="G21" s="32"/>
      <c r="H21" s="32"/>
      <c r="J21" s="9"/>
    </row>
    <row r="22" spans="2:10" ht="21.95" customHeight="1">
      <c r="B22" s="32"/>
      <c r="C22" s="32"/>
      <c r="D22" s="32"/>
      <c r="E22" s="32"/>
      <c r="F22" s="32"/>
      <c r="G22" s="32"/>
      <c r="H22" s="32"/>
      <c r="J22" s="9"/>
    </row>
    <row r="23" spans="2:10" ht="21.95" customHeight="1">
      <c r="B23" s="32"/>
      <c r="C23" s="32"/>
      <c r="D23" s="32"/>
      <c r="E23" s="32"/>
      <c r="F23" s="32"/>
      <c r="G23" s="32"/>
      <c r="H23" s="32"/>
      <c r="J23" s="9"/>
    </row>
    <row r="24" spans="2:10" ht="21.95" customHeight="1">
      <c r="B24" s="33"/>
      <c r="C24" s="33"/>
      <c r="D24" s="33"/>
      <c r="E24" s="33"/>
      <c r="F24" s="33"/>
      <c r="G24" s="33"/>
      <c r="H24" s="33"/>
      <c r="J24" s="9"/>
    </row>
    <row r="25" spans="2:10" ht="21.95" customHeight="1">
      <c r="B25" s="31">
        <f t="array" ref="B25:H25">DaysAndWeeks+DATE(CalendarYear,5,1)-WEEKDAY(DATE(CalendarYear,5,1),(WeekStart="M")+1)+29</f>
        <v>44710</v>
      </c>
      <c r="C25" s="31">
        <v>44711</v>
      </c>
      <c r="D25" s="31">
        <v>44712</v>
      </c>
      <c r="E25" s="31">
        <v>44713</v>
      </c>
      <c r="F25" s="31">
        <v>44714</v>
      </c>
      <c r="G25" s="31">
        <v>44715</v>
      </c>
      <c r="H25" s="31">
        <v>44716</v>
      </c>
      <c r="J25" s="9"/>
    </row>
    <row r="26" spans="2:10" ht="21.95" customHeight="1">
      <c r="B26" s="32"/>
      <c r="C26" s="32"/>
      <c r="D26" s="32"/>
      <c r="E26" s="32"/>
      <c r="F26" s="32"/>
      <c r="G26" s="32"/>
      <c r="H26" s="32"/>
      <c r="J26" s="9"/>
    </row>
    <row r="27" spans="2:10" ht="21.95" customHeight="1">
      <c r="B27" s="32"/>
      <c r="C27" s="32"/>
      <c r="D27" s="32"/>
      <c r="E27" s="32"/>
      <c r="F27" s="32"/>
      <c r="G27" s="32"/>
      <c r="H27" s="32"/>
      <c r="J27" s="9"/>
    </row>
    <row r="28" spans="2:10" ht="21.95" customHeight="1">
      <c r="B28" s="32"/>
      <c r="C28" s="32"/>
      <c r="D28" s="32"/>
      <c r="E28" s="32"/>
      <c r="F28" s="32"/>
      <c r="G28" s="32"/>
      <c r="H28" s="32"/>
      <c r="J28" s="9"/>
    </row>
    <row r="29" spans="2:10" ht="21.95" customHeight="1" thickBot="1">
      <c r="B29" s="33"/>
      <c r="C29" s="33"/>
      <c r="D29" s="33"/>
      <c r="E29" s="33"/>
      <c r="F29" s="33"/>
      <c r="G29" s="33"/>
      <c r="H29" s="33"/>
      <c r="J29" s="9"/>
    </row>
    <row r="30" spans="2:10" ht="17.25" thickTop="1">
      <c r="B30" s="12"/>
      <c r="C30" s="12"/>
      <c r="D30" s="12"/>
      <c r="E30" s="12"/>
      <c r="F30" s="12"/>
      <c r="G30" s="12"/>
      <c r="H30" s="12"/>
      <c r="J30" s="9"/>
    </row>
    <row r="31" spans="2:10" ht="18.75">
      <c r="G31" s="3" t="s">
        <v>45</v>
      </c>
      <c r="H31" s="3" t="s">
        <v>56</v>
      </c>
      <c r="J31" s="9"/>
    </row>
    <row r="32" spans="2:10">
      <c r="J32" s="9"/>
    </row>
    <row r="33" spans="10:10">
      <c r="J33" s="9"/>
    </row>
    <row r="34" spans="10:10">
      <c r="J34" s="9"/>
    </row>
    <row r="35" spans="10:10">
      <c r="J35" s="9"/>
    </row>
    <row r="36" spans="10:10">
      <c r="J36" s="9"/>
    </row>
  </sheetData>
  <conditionalFormatting sqref="B5:G8">
    <cfRule type="expression" dxfId="15" priority="2">
      <formula>DAY(B5)&gt;8</formula>
    </cfRule>
  </conditionalFormatting>
  <conditionalFormatting sqref="B25:H29">
    <cfRule type="expression" dxfId="14" priority="1">
      <formula>AND(DAY(B25)&gt;=1,DAY(B25)&lt;=15)</formula>
    </cfRule>
  </conditionalFormatting>
  <hyperlinks>
    <hyperlink ref="H31" location="JUNE!A1" tooltip="Navigation link to the next month" display="JUNE -&gt;" xr:uid="{00000000-0004-0000-0700-000000000000}"/>
    <hyperlink ref="G31" location="APRIL!A1" tooltip="Navigation link to the previous month" display="&lt;- APRIL" xr:uid="{00000000-0004-0000-07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252525"/>
    <pageSetUpPr fitToPage="1"/>
  </sheetPr>
  <dimension ref="B1:J36"/>
  <sheetViews>
    <sheetView showGridLines="0" workbookViewId="0">
      <selection activeCell="E2" sqref="E2"/>
    </sheetView>
  </sheetViews>
  <sheetFormatPr defaultColWidth="8.77734375" defaultRowHeight="16.5"/>
  <cols>
    <col min="1" max="1" width="2.77734375" style="6" customWidth="1"/>
    <col min="2" max="8" width="22.77734375" style="6" customWidth="1"/>
    <col min="9" max="9" width="8.77734375" style="6"/>
    <col min="10" max="10" width="34.6640625" style="6" customWidth="1"/>
    <col min="11" max="16384" width="8.77734375" style="6"/>
  </cols>
  <sheetData>
    <row r="1" spans="2:10" ht="30" customHeight="1">
      <c r="B1" s="15">
        <f>CalendarYear</f>
        <v>2022</v>
      </c>
      <c r="E1" s="1"/>
      <c r="F1" s="1"/>
      <c r="G1" s="1"/>
      <c r="H1" s="3"/>
      <c r="J1" s="8"/>
    </row>
    <row r="2" spans="2:10" ht="45" customHeight="1">
      <c r="B2" s="4" t="s">
        <v>5</v>
      </c>
      <c r="C2" s="4"/>
      <c r="D2" s="4"/>
      <c r="E2" s="4"/>
      <c r="F2" s="2"/>
      <c r="J2" s="9"/>
    </row>
    <row r="3" spans="2:10" ht="21.95" customHeight="1" thickBot="1">
      <c r="B3" s="4"/>
      <c r="C3" s="4"/>
      <c r="D3" s="4"/>
      <c r="E3" s="4"/>
      <c r="F3" s="2"/>
    </row>
    <row r="4" spans="2:10" ht="21.95" customHeight="1" thickTop="1" thickBot="1">
      <c r="B4" s="19" t="str">
        <f>WeekStart</f>
        <v>S</v>
      </c>
      <c r="C4" s="20" t="str">
        <f t="shared" ref="C4:H4" si="0">LEFT(TEXT(C5,"ddd"),1)</f>
        <v>M</v>
      </c>
      <c r="D4" s="20" t="str">
        <f t="shared" si="0"/>
        <v>T</v>
      </c>
      <c r="E4" s="20" t="str">
        <f t="shared" si="0"/>
        <v>W</v>
      </c>
      <c r="F4" s="20" t="str">
        <f t="shared" si="0"/>
        <v>T</v>
      </c>
      <c r="G4" s="20" t="str">
        <f t="shared" si="0"/>
        <v>F</v>
      </c>
      <c r="H4" s="21" t="str">
        <f t="shared" si="0"/>
        <v>S</v>
      </c>
      <c r="J4" s="249" t="s">
        <v>15</v>
      </c>
    </row>
    <row r="5" spans="2:10" ht="21.95" customHeight="1" thickTop="1">
      <c r="B5" s="14">
        <f t="array" ref="B5:H5">DaysAndWeeks+DATE(CalendarYear,6,1)-WEEKDAY(DATE(CalendarYear,6,1),(WeekStart="M")+1)+1</f>
        <v>44710</v>
      </c>
      <c r="C5" s="14">
        <v>44711</v>
      </c>
      <c r="D5" s="14">
        <v>44712</v>
      </c>
      <c r="E5" s="14">
        <v>44713</v>
      </c>
      <c r="F5" s="14">
        <v>44714</v>
      </c>
      <c r="G5" s="14">
        <v>44715</v>
      </c>
      <c r="H5" s="14">
        <v>44716</v>
      </c>
      <c r="J5" s="131" t="s">
        <v>77</v>
      </c>
    </row>
    <row r="6" spans="2:10" ht="21.95" customHeight="1">
      <c r="B6" s="14"/>
      <c r="C6" s="14"/>
      <c r="D6" s="14"/>
      <c r="E6" s="14"/>
      <c r="F6" s="14"/>
      <c r="G6" s="14"/>
      <c r="H6" s="14"/>
      <c r="J6" s="251" t="s">
        <v>16</v>
      </c>
    </row>
    <row r="7" spans="2:10" ht="21.95" customHeight="1">
      <c r="B7" s="14"/>
      <c r="C7" s="14"/>
      <c r="D7" s="14"/>
      <c r="E7" s="14"/>
      <c r="F7" s="14"/>
      <c r="G7" s="14"/>
      <c r="H7" s="14"/>
      <c r="J7" s="254" t="s">
        <v>105</v>
      </c>
    </row>
    <row r="8" spans="2:10" ht="21.95" customHeight="1">
      <c r="B8" s="14"/>
      <c r="C8" s="14"/>
      <c r="D8" s="14"/>
      <c r="E8" s="14"/>
      <c r="F8" s="14"/>
      <c r="G8" s="14"/>
      <c r="H8" s="14"/>
      <c r="J8" s="258" t="s">
        <v>17</v>
      </c>
    </row>
    <row r="9" spans="2:10" ht="21.95" customHeight="1">
      <c r="B9" s="14"/>
      <c r="C9" s="14"/>
      <c r="D9" s="14"/>
      <c r="E9" s="14"/>
      <c r="F9" s="14"/>
      <c r="G9" s="14"/>
      <c r="H9" s="14"/>
      <c r="J9" s="250" t="s">
        <v>18</v>
      </c>
    </row>
    <row r="10" spans="2:10" ht="21.95" customHeight="1">
      <c r="B10" s="31">
        <f t="array" ref="B10:H10">DaysAndWeeks+DATE(CalendarYear,6,1)-WEEKDAY(DATE(CalendarYear,6,1),(WeekStart="M")+1)+8</f>
        <v>44717</v>
      </c>
      <c r="C10" s="31">
        <v>44718</v>
      </c>
      <c r="D10" s="31">
        <v>44719</v>
      </c>
      <c r="E10" s="31">
        <v>44720</v>
      </c>
      <c r="F10" s="31">
        <v>44721</v>
      </c>
      <c r="G10" s="31">
        <v>44722</v>
      </c>
      <c r="H10" s="31">
        <v>44723</v>
      </c>
      <c r="J10" s="268" t="s">
        <v>19</v>
      </c>
    </row>
    <row r="11" spans="2:10" ht="21.95" customHeight="1">
      <c r="B11" s="32"/>
      <c r="C11" s="32"/>
      <c r="D11" s="32"/>
      <c r="E11" s="32"/>
      <c r="F11" s="32"/>
      <c r="G11" s="32"/>
      <c r="H11" s="32"/>
      <c r="J11" s="271" t="s">
        <v>97</v>
      </c>
    </row>
    <row r="12" spans="2:10" ht="21.95" customHeight="1">
      <c r="B12" s="32"/>
      <c r="C12" s="32"/>
      <c r="D12" s="32"/>
      <c r="E12" s="32"/>
      <c r="F12" s="32"/>
      <c r="G12" s="32"/>
      <c r="H12" s="32"/>
    </row>
    <row r="13" spans="2:10" ht="21.95" customHeight="1">
      <c r="B13" s="32"/>
      <c r="C13" s="32"/>
      <c r="D13" s="32"/>
      <c r="E13" s="32"/>
      <c r="F13" s="32"/>
      <c r="G13" s="32"/>
      <c r="H13" s="32"/>
    </row>
    <row r="14" spans="2:10" ht="21.95" customHeight="1">
      <c r="B14" s="33"/>
      <c r="C14" s="33"/>
      <c r="D14" s="33"/>
      <c r="E14" s="33"/>
      <c r="F14" s="33"/>
      <c r="G14" s="33"/>
      <c r="H14" s="33"/>
    </row>
    <row r="15" spans="2:10" ht="21.95" customHeight="1">
      <c r="B15" s="31">
        <f t="array" ref="B15:H15">DaysAndWeeks+DATE(CalendarYear,6,1)-WEEKDAY(DATE(CalendarYear,6,1),(WeekStart="M")+1)+15</f>
        <v>44724</v>
      </c>
      <c r="C15" s="31">
        <v>44725</v>
      </c>
      <c r="D15" s="31">
        <v>44726</v>
      </c>
      <c r="E15" s="31">
        <v>44727</v>
      </c>
      <c r="F15" s="31">
        <v>44728</v>
      </c>
      <c r="G15" s="31">
        <v>44729</v>
      </c>
      <c r="H15" s="31">
        <v>44730</v>
      </c>
      <c r="J15" s="9"/>
    </row>
    <row r="16" spans="2:10" ht="21.95" customHeight="1">
      <c r="B16" s="32"/>
      <c r="C16" s="32"/>
      <c r="D16" s="32"/>
      <c r="E16" s="32"/>
      <c r="F16" s="32"/>
      <c r="G16" s="32"/>
      <c r="H16" s="32"/>
      <c r="J16" s="9"/>
    </row>
    <row r="17" spans="2:10" ht="21.95" customHeight="1">
      <c r="B17" s="32"/>
      <c r="C17" s="32"/>
      <c r="D17" s="32"/>
      <c r="E17" s="32"/>
      <c r="F17" s="32"/>
      <c r="G17" s="32"/>
      <c r="H17" s="32"/>
      <c r="J17" s="9"/>
    </row>
    <row r="18" spans="2:10" ht="21.95" customHeight="1">
      <c r="B18" s="32"/>
      <c r="C18" s="32"/>
      <c r="D18" s="32"/>
      <c r="E18" s="32"/>
      <c r="F18" s="32"/>
      <c r="G18" s="32"/>
      <c r="H18" s="32"/>
      <c r="J18" s="9"/>
    </row>
    <row r="19" spans="2:10" ht="21.95" customHeight="1">
      <c r="B19" s="33"/>
      <c r="C19" s="33"/>
      <c r="D19" s="33"/>
      <c r="E19" s="33"/>
      <c r="F19" s="33"/>
      <c r="G19" s="33"/>
      <c r="H19" s="33"/>
      <c r="J19" s="9"/>
    </row>
    <row r="20" spans="2:10" ht="21.95" customHeight="1">
      <c r="B20" s="31">
        <f t="array" ref="B20:H20">DaysAndWeeks+DATE(CalendarYear,6,1)-WEEKDAY(DATE(CalendarYear,6,1),(WeekStart="M")+1)+22</f>
        <v>44731</v>
      </c>
      <c r="C20" s="31">
        <v>44732</v>
      </c>
      <c r="D20" s="31">
        <v>44733</v>
      </c>
      <c r="E20" s="31">
        <v>44734</v>
      </c>
      <c r="F20" s="31">
        <v>44735</v>
      </c>
      <c r="G20" s="31">
        <v>44736</v>
      </c>
      <c r="H20" s="31">
        <v>44737</v>
      </c>
      <c r="J20" s="9"/>
    </row>
    <row r="21" spans="2:10" ht="21.95" customHeight="1">
      <c r="B21" s="32"/>
      <c r="C21" s="32"/>
      <c r="D21" s="32"/>
      <c r="E21" s="32"/>
      <c r="F21" s="32"/>
      <c r="G21" s="32"/>
      <c r="H21" s="32"/>
      <c r="J21" s="9"/>
    </row>
    <row r="22" spans="2:10" ht="21.95" customHeight="1">
      <c r="B22" s="32"/>
      <c r="C22" s="32"/>
      <c r="D22" s="32"/>
      <c r="E22" s="32"/>
      <c r="F22" s="32"/>
      <c r="G22" s="32"/>
      <c r="H22" s="32"/>
      <c r="J22" s="9"/>
    </row>
    <row r="23" spans="2:10" ht="21.95" customHeight="1">
      <c r="B23" s="32"/>
      <c r="C23" s="32"/>
      <c r="D23" s="32"/>
      <c r="E23" s="32"/>
      <c r="F23" s="32"/>
      <c r="G23" s="32"/>
      <c r="H23" s="32"/>
      <c r="J23" s="9"/>
    </row>
    <row r="24" spans="2:10" ht="21.95" customHeight="1">
      <c r="B24" s="33"/>
      <c r="C24" s="33"/>
      <c r="D24" s="33"/>
      <c r="E24" s="33"/>
      <c r="F24" s="33"/>
      <c r="G24" s="33"/>
      <c r="H24" s="33"/>
      <c r="J24" s="9"/>
    </row>
    <row r="25" spans="2:10" ht="21.95" customHeight="1">
      <c r="B25" s="31">
        <f t="array" ref="B25:H25">DaysAndWeeks+DATE(CalendarYear,6,1)-WEEKDAY(DATE(CalendarYear,6,1),(WeekStart="M")+1)+29</f>
        <v>44738</v>
      </c>
      <c r="C25" s="31">
        <v>44739</v>
      </c>
      <c r="D25" s="31">
        <v>44740</v>
      </c>
      <c r="E25" s="31">
        <v>44741</v>
      </c>
      <c r="F25" s="31">
        <v>44742</v>
      </c>
      <c r="G25" s="31">
        <v>44743</v>
      </c>
      <c r="H25" s="31">
        <v>44744</v>
      </c>
      <c r="J25" s="9"/>
    </row>
    <row r="26" spans="2:10" ht="21.95" customHeight="1">
      <c r="B26" s="32"/>
      <c r="C26" s="32"/>
      <c r="D26" s="32"/>
      <c r="E26" s="32"/>
      <c r="F26" s="32"/>
      <c r="G26" s="32"/>
      <c r="H26" s="32"/>
      <c r="J26" s="9"/>
    </row>
    <row r="27" spans="2:10" ht="21.95" customHeight="1">
      <c r="B27" s="32"/>
      <c r="C27" s="32"/>
      <c r="D27" s="32"/>
      <c r="E27" s="32"/>
      <c r="F27" s="32"/>
      <c r="G27" s="32"/>
      <c r="H27" s="32"/>
      <c r="J27" s="9"/>
    </row>
    <row r="28" spans="2:10" ht="21.95" customHeight="1">
      <c r="B28" s="32"/>
      <c r="C28" s="32"/>
      <c r="D28" s="32"/>
      <c r="E28" s="32"/>
      <c r="F28" s="32"/>
      <c r="G28" s="32"/>
      <c r="H28" s="32"/>
      <c r="J28" s="9"/>
    </row>
    <row r="29" spans="2:10" ht="21.95" customHeight="1" thickBot="1">
      <c r="B29" s="33"/>
      <c r="C29" s="33"/>
      <c r="D29" s="33"/>
      <c r="E29" s="33"/>
      <c r="F29" s="33"/>
      <c r="G29" s="33"/>
      <c r="H29" s="33"/>
      <c r="J29" s="9"/>
    </row>
    <row r="30" spans="2:10" ht="17.25" thickTop="1">
      <c r="B30" s="12"/>
      <c r="C30" s="12"/>
      <c r="D30" s="12"/>
      <c r="E30" s="12"/>
      <c r="F30" s="12"/>
      <c r="G30" s="12"/>
      <c r="H30" s="12"/>
      <c r="J30" s="9"/>
    </row>
    <row r="31" spans="2:10" ht="18.75">
      <c r="G31" s="3" t="s">
        <v>46</v>
      </c>
      <c r="H31" s="3" t="s">
        <v>57</v>
      </c>
      <c r="J31" s="9"/>
    </row>
    <row r="32" spans="2:10">
      <c r="J32" s="9"/>
    </row>
    <row r="33" spans="10:10">
      <c r="J33" s="9"/>
    </row>
    <row r="34" spans="10:10">
      <c r="J34" s="9"/>
    </row>
    <row r="35" spans="10:10">
      <c r="J35" s="9"/>
    </row>
    <row r="36" spans="10:10">
      <c r="J36" s="9"/>
    </row>
  </sheetData>
  <conditionalFormatting sqref="B5:G8">
    <cfRule type="expression" dxfId="13" priority="2">
      <formula>DAY(B5)&gt;8</formula>
    </cfRule>
  </conditionalFormatting>
  <conditionalFormatting sqref="B25:H29">
    <cfRule type="expression" dxfId="12" priority="1">
      <formula>AND(DAY(B25)&gt;=1,DAY(B25)&lt;=15)</formula>
    </cfRule>
  </conditionalFormatting>
  <hyperlinks>
    <hyperlink ref="H31" location="JULY!A1" tooltip="Navigation link to the next month" display="JULY -&gt;" xr:uid="{00000000-0004-0000-0800-000000000000}"/>
    <hyperlink ref="G31" location="MAY!A1" tooltip="Navigation link to the previous month" display="&lt;- MAY" xr:uid="{00000000-0004-0000-08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3</vt:i4>
      </vt:variant>
    </vt:vector>
  </HeadingPairs>
  <TitlesOfParts>
    <vt:vector size="18" baseType="lpstr">
      <vt:lpstr>Yearly Budget</vt:lpstr>
      <vt:lpstr>Yearly Budget Example</vt:lpstr>
      <vt:lpstr>Example Month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JANUARY!Print_Area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dcterms:created xsi:type="dcterms:W3CDTF">2016-11-11T22:25:27Z</dcterms:created>
  <dcterms:modified xsi:type="dcterms:W3CDTF">2022-12-02T14:48:44Z</dcterms:modified>
  <cp:category/>
</cp:coreProperties>
</file>